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369336793.civ\Documents\RER\"/>
    </mc:Choice>
  </mc:AlternateContent>
  <bookViews>
    <workbookView xWindow="375" yWindow="2880" windowWidth="15570" windowHeight="11505" activeTab="2"/>
  </bookViews>
  <sheets>
    <sheet name="Annual" sheetId="14" r:id="rId1"/>
    <sheet name="1st Qtr" sheetId="10" r:id="rId2"/>
    <sheet name="2nd Qtr" sheetId="11" r:id="rId3"/>
    <sheet name="3rd Qtr" sheetId="12" r:id="rId4"/>
    <sheet name="4th Qtr" sheetId="13" r:id="rId5"/>
    <sheet name="Example" sheetId="15" r:id="rId6"/>
  </sheets>
  <definedNames>
    <definedName name="_xlnm.Print_Area" localSheetId="1">'1st Qtr'!$A$1:$R$179</definedName>
    <definedName name="_xlnm.Print_Area" localSheetId="2">'2nd Qtr'!$A$1:$R$179</definedName>
    <definedName name="_xlnm.Print_Area" localSheetId="3">'3rd Qtr'!$A$1:$R$179</definedName>
    <definedName name="_xlnm.Print_Area" localSheetId="4">'4th Qtr'!$A$1:$R$179</definedName>
    <definedName name="_xlnm.Print_Area" localSheetId="0">Annual!$A$1:$Q$179</definedName>
    <definedName name="_xlnm.Print_Area" localSheetId="5">Example!$A$1:$R$178</definedName>
  </definedNames>
  <calcPr calcId="152511"/>
</workbook>
</file>

<file path=xl/calcChain.xml><?xml version="1.0" encoding="utf-8"?>
<calcChain xmlns="http://schemas.openxmlformats.org/spreadsheetml/2006/main">
  <c r="D33" i="10" l="1"/>
  <c r="G8" i="14" l="1"/>
  <c r="G9" i="14"/>
  <c r="G10" i="14"/>
  <c r="G11" i="14"/>
  <c r="G12" i="14"/>
  <c r="G13" i="14"/>
  <c r="G14" i="14"/>
  <c r="G15" i="14"/>
  <c r="G16" i="14"/>
  <c r="G17" i="14"/>
  <c r="G7" i="14"/>
  <c r="F8" i="14"/>
  <c r="F9" i="14"/>
  <c r="F10" i="14"/>
  <c r="F11" i="14"/>
  <c r="F12" i="14"/>
  <c r="F13" i="14"/>
  <c r="F14" i="14"/>
  <c r="F15" i="14"/>
  <c r="F16" i="14"/>
  <c r="F17" i="14"/>
  <c r="F7" i="14"/>
  <c r="D8" i="14"/>
  <c r="E8" i="14"/>
  <c r="H8" i="14"/>
  <c r="I8" i="14"/>
  <c r="D9" i="14"/>
  <c r="E9" i="14"/>
  <c r="H9" i="14"/>
  <c r="I9" i="14"/>
  <c r="D10" i="14"/>
  <c r="E10" i="14"/>
  <c r="H10" i="14"/>
  <c r="I10" i="14"/>
  <c r="D11" i="14"/>
  <c r="E11" i="14"/>
  <c r="H11" i="14"/>
  <c r="I11" i="14"/>
  <c r="D12" i="14"/>
  <c r="E12" i="14"/>
  <c r="H12" i="14"/>
  <c r="I12" i="14"/>
  <c r="D13" i="14"/>
  <c r="E13" i="14"/>
  <c r="H13" i="14"/>
  <c r="I13" i="14"/>
  <c r="D14" i="14"/>
  <c r="E14" i="14"/>
  <c r="H14" i="14"/>
  <c r="I14" i="14"/>
  <c r="D15" i="14"/>
  <c r="E15" i="14"/>
  <c r="H15" i="14"/>
  <c r="I15" i="14"/>
  <c r="D16" i="14"/>
  <c r="E16" i="14"/>
  <c r="H16" i="14"/>
  <c r="I16" i="14"/>
  <c r="D17" i="14"/>
  <c r="E17" i="14"/>
  <c r="H17" i="14"/>
  <c r="I17" i="14"/>
  <c r="C8" i="14"/>
  <c r="C9" i="14"/>
  <c r="C10" i="14"/>
  <c r="C11" i="14"/>
  <c r="C12" i="14"/>
  <c r="C13" i="14"/>
  <c r="C14" i="14"/>
  <c r="C15" i="14"/>
  <c r="C16" i="14"/>
  <c r="C17" i="14"/>
  <c r="A7" i="14"/>
  <c r="A11" i="14"/>
  <c r="A12" i="14"/>
  <c r="A13" i="14"/>
  <c r="A14" i="14"/>
  <c r="A15" i="14"/>
  <c r="A16" i="14"/>
  <c r="A17" i="14"/>
  <c r="A8" i="14"/>
  <c r="A9" i="14"/>
  <c r="A10" i="14"/>
  <c r="I7" i="14"/>
  <c r="H7" i="14"/>
  <c r="E7" i="14"/>
  <c r="C33" i="14"/>
  <c r="D33" i="13"/>
  <c r="A33" i="14"/>
  <c r="C7" i="14"/>
  <c r="D7" i="14"/>
  <c r="M21" i="15" l="1"/>
  <c r="N21" i="15" s="1"/>
  <c r="J16" i="15"/>
  <c r="K16" i="15" s="1"/>
  <c r="N16" i="15"/>
  <c r="M16" i="15"/>
  <c r="O16" i="15"/>
  <c r="M21" i="13"/>
  <c r="N21" i="13" s="1"/>
  <c r="M21" i="12"/>
  <c r="N21" i="12" s="1"/>
  <c r="M21" i="11"/>
  <c r="N21" i="11" s="1"/>
  <c r="M21" i="10"/>
  <c r="N21" i="10" s="1"/>
  <c r="J16" i="14"/>
  <c r="O16" i="14"/>
  <c r="L16" i="15" l="1"/>
  <c r="K16" i="14"/>
  <c r="L16" i="14"/>
  <c r="M16" i="14"/>
  <c r="N16" i="14"/>
  <c r="J17" i="10"/>
  <c r="K17" i="10" s="1"/>
  <c r="M17" i="10"/>
  <c r="N17" i="10"/>
  <c r="O17" i="10"/>
  <c r="A18" i="10"/>
  <c r="C18" i="10"/>
  <c r="D18" i="10"/>
  <c r="E18" i="10"/>
  <c r="F18" i="10"/>
  <c r="G18" i="10"/>
  <c r="H18" i="10"/>
  <c r="I18" i="10"/>
  <c r="M18" i="10" l="1"/>
  <c r="O18" i="10"/>
  <c r="J18" i="10"/>
  <c r="L18" i="10" s="1"/>
  <c r="K18" i="10"/>
  <c r="N18" i="10"/>
  <c r="L17" i="10"/>
  <c r="I58" i="10"/>
  <c r="I64" i="10"/>
  <c r="I65" i="10"/>
  <c r="D66" i="10"/>
  <c r="E66" i="10"/>
  <c r="F66" i="10"/>
  <c r="G66" i="10"/>
  <c r="H66" i="10"/>
  <c r="B88" i="10"/>
  <c r="B136" i="10"/>
  <c r="C139" i="10"/>
  <c r="C149" i="10"/>
  <c r="A163" i="10"/>
  <c r="A173" i="10" s="1"/>
  <c r="B163" i="10"/>
  <c r="C163" i="10"/>
  <c r="D163" i="10"/>
  <c r="E163" i="10"/>
  <c r="F163" i="10"/>
  <c r="G163" i="10"/>
  <c r="H163" i="10"/>
  <c r="I163" i="10"/>
  <c r="A164" i="10"/>
  <c r="B164" i="10"/>
  <c r="C164" i="10"/>
  <c r="D164" i="10"/>
  <c r="E164" i="10"/>
  <c r="F164" i="10"/>
  <c r="G164" i="10"/>
  <c r="H164" i="10"/>
  <c r="I164" i="10"/>
  <c r="A165" i="10"/>
  <c r="B165" i="10"/>
  <c r="C165" i="10"/>
  <c r="D165" i="10"/>
  <c r="E165" i="10"/>
  <c r="F165" i="10"/>
  <c r="G165" i="10"/>
  <c r="H165" i="10"/>
  <c r="I165" i="10"/>
  <c r="A166" i="10"/>
  <c r="B166" i="10"/>
  <c r="C166" i="10"/>
  <c r="D166" i="10"/>
  <c r="E166" i="10"/>
  <c r="F166" i="10"/>
  <c r="G166" i="10"/>
  <c r="H166" i="10"/>
  <c r="I166" i="10"/>
  <c r="A167" i="10"/>
  <c r="B167" i="10"/>
  <c r="C167" i="10"/>
  <c r="D167" i="10"/>
  <c r="E167" i="10"/>
  <c r="F167" i="10"/>
  <c r="G167" i="10"/>
  <c r="H167" i="10"/>
  <c r="I167" i="10"/>
  <c r="A168" i="10"/>
  <c r="B168" i="10"/>
  <c r="C168" i="10"/>
  <c r="D168" i="10"/>
  <c r="E168" i="10"/>
  <c r="F168" i="10"/>
  <c r="G168" i="10"/>
  <c r="H168" i="10"/>
  <c r="I168" i="10"/>
  <c r="A169" i="10"/>
  <c r="B169" i="10"/>
  <c r="C169" i="10"/>
  <c r="D169" i="10"/>
  <c r="E169" i="10"/>
  <c r="F169" i="10"/>
  <c r="G169" i="10"/>
  <c r="H169" i="10"/>
  <c r="I169" i="10"/>
  <c r="A170" i="10"/>
  <c r="B170" i="10"/>
  <c r="C170" i="10"/>
  <c r="D170" i="10"/>
  <c r="E170" i="10"/>
  <c r="F170" i="10"/>
  <c r="G170" i="10"/>
  <c r="H170" i="10"/>
  <c r="I170" i="10"/>
  <c r="A171" i="10"/>
  <c r="B171" i="10"/>
  <c r="C171" i="10"/>
  <c r="D171" i="10"/>
  <c r="E171" i="10"/>
  <c r="F171" i="10"/>
  <c r="G171" i="10"/>
  <c r="H171" i="10"/>
  <c r="I171" i="10"/>
  <c r="A172" i="10"/>
  <c r="B172" i="10"/>
  <c r="C172" i="10"/>
  <c r="D172" i="10"/>
  <c r="E172" i="10"/>
  <c r="F172" i="10"/>
  <c r="G172" i="10"/>
  <c r="H172" i="10"/>
  <c r="I172" i="10"/>
  <c r="L29" i="10"/>
  <c r="L28" i="10"/>
  <c r="J24" i="10"/>
  <c r="C148" i="10"/>
  <c r="C150" i="10" s="1"/>
  <c r="C141" i="10"/>
  <c r="C140" i="10"/>
  <c r="O15" i="10"/>
  <c r="N15" i="10"/>
  <c r="M15" i="10"/>
  <c r="J15" i="10"/>
  <c r="L15" i="10" s="1"/>
  <c r="O14" i="10"/>
  <c r="N14" i="10"/>
  <c r="M14" i="10"/>
  <c r="J14" i="10"/>
  <c r="K14" i="10" s="1"/>
  <c r="O13" i="10"/>
  <c r="N13" i="10"/>
  <c r="M13" i="10"/>
  <c r="J13" i="10"/>
  <c r="L13" i="10" s="1"/>
  <c r="O12" i="10"/>
  <c r="N12" i="10"/>
  <c r="M12" i="10"/>
  <c r="J12" i="10"/>
  <c r="K12" i="10" s="1"/>
  <c r="O11" i="10"/>
  <c r="N11" i="10"/>
  <c r="M11" i="10"/>
  <c r="J11" i="10"/>
  <c r="L11" i="10" s="1"/>
  <c r="O10" i="10"/>
  <c r="N10" i="10"/>
  <c r="M10" i="10"/>
  <c r="J10" i="10"/>
  <c r="K10" i="10" s="1"/>
  <c r="O9" i="10"/>
  <c r="N9" i="10"/>
  <c r="M9" i="10"/>
  <c r="J9" i="10"/>
  <c r="L9" i="10" s="1"/>
  <c r="O8" i="10"/>
  <c r="N8" i="10"/>
  <c r="M8" i="10"/>
  <c r="J8" i="10"/>
  <c r="K8" i="10" s="1"/>
  <c r="O7" i="10"/>
  <c r="P7" i="10" s="1"/>
  <c r="N7" i="10"/>
  <c r="M7" i="10"/>
  <c r="J7" i="10"/>
  <c r="L7" i="10" s="1"/>
  <c r="I66" i="10" l="1"/>
  <c r="F173" i="10"/>
  <c r="G173" i="10"/>
  <c r="C142" i="10" s="1"/>
  <c r="L12" i="10"/>
  <c r="K7" i="10"/>
  <c r="L14" i="10"/>
  <c r="L8" i="10"/>
  <c r="L10" i="10"/>
  <c r="K9" i="10"/>
  <c r="K11" i="10"/>
  <c r="K13" i="10"/>
  <c r="K15" i="10"/>
  <c r="D33" i="15"/>
  <c r="D33" i="14"/>
  <c r="D33" i="11"/>
  <c r="F18" i="12" l="1"/>
  <c r="C149" i="12" s="1"/>
  <c r="N17" i="14"/>
  <c r="I172" i="14"/>
  <c r="G172" i="14"/>
  <c r="N14" i="14"/>
  <c r="N13" i="14"/>
  <c r="G169" i="14"/>
  <c r="N12" i="14"/>
  <c r="I168" i="14"/>
  <c r="G168" i="14"/>
  <c r="F167" i="14"/>
  <c r="N10" i="14"/>
  <c r="I166" i="14"/>
  <c r="G166" i="14"/>
  <c r="F165" i="14"/>
  <c r="G165" i="14"/>
  <c r="H2" i="13"/>
  <c r="H2" i="12"/>
  <c r="H2" i="11"/>
  <c r="C3" i="13"/>
  <c r="C3" i="10"/>
  <c r="C3" i="11"/>
  <c r="C3" i="12"/>
  <c r="C3" i="15"/>
  <c r="G171" i="15"/>
  <c r="F171" i="15"/>
  <c r="B171" i="15"/>
  <c r="G170" i="15"/>
  <c r="F170" i="15"/>
  <c r="B170" i="15"/>
  <c r="G169" i="15"/>
  <c r="F169" i="15"/>
  <c r="B169" i="15"/>
  <c r="G168" i="15"/>
  <c r="F168" i="15"/>
  <c r="B168" i="15"/>
  <c r="G167" i="15"/>
  <c r="F167" i="15"/>
  <c r="B167" i="15"/>
  <c r="G166" i="15"/>
  <c r="F166" i="15"/>
  <c r="B166" i="15"/>
  <c r="G165" i="15"/>
  <c r="F165" i="15"/>
  <c r="B165" i="15"/>
  <c r="G164" i="15"/>
  <c r="F164" i="15"/>
  <c r="B164" i="15"/>
  <c r="G163" i="15"/>
  <c r="F163" i="15"/>
  <c r="B163" i="15"/>
  <c r="G162" i="15"/>
  <c r="F162" i="15"/>
  <c r="B162" i="15"/>
  <c r="B135" i="15"/>
  <c r="B87" i="15"/>
  <c r="H65" i="15"/>
  <c r="G65" i="15"/>
  <c r="F65" i="15"/>
  <c r="E65" i="15"/>
  <c r="D65" i="15"/>
  <c r="I64" i="15"/>
  <c r="I63" i="15"/>
  <c r="I57" i="15"/>
  <c r="L29" i="15"/>
  <c r="L28" i="15"/>
  <c r="J24" i="15"/>
  <c r="I18" i="15"/>
  <c r="H18" i="15"/>
  <c r="G18" i="15"/>
  <c r="F18" i="15"/>
  <c r="C148" i="15" s="1"/>
  <c r="E18" i="15"/>
  <c r="D18" i="15"/>
  <c r="C139" i="15" s="1"/>
  <c r="C18" i="15"/>
  <c r="C138" i="15" s="1"/>
  <c r="A18" i="15"/>
  <c r="A167" i="15" s="1"/>
  <c r="O17" i="15"/>
  <c r="N17" i="15"/>
  <c r="M17" i="15"/>
  <c r="C171" i="15" s="1"/>
  <c r="J17" i="15"/>
  <c r="I171" i="15" s="1"/>
  <c r="O15" i="15"/>
  <c r="N15" i="15"/>
  <c r="M15" i="15"/>
  <c r="C170" i="15" s="1"/>
  <c r="J15" i="15"/>
  <c r="L15" i="15" s="1"/>
  <c r="O14" i="15"/>
  <c r="N14" i="15"/>
  <c r="M14" i="15"/>
  <c r="C169" i="15" s="1"/>
  <c r="J14" i="15"/>
  <c r="H169" i="15" s="1"/>
  <c r="O13" i="15"/>
  <c r="N13" i="15"/>
  <c r="M13" i="15"/>
  <c r="C168" i="15" s="1"/>
  <c r="J13" i="15"/>
  <c r="L13" i="15" s="1"/>
  <c r="E168" i="15" s="1"/>
  <c r="O12" i="15"/>
  <c r="N12" i="15"/>
  <c r="M12" i="15"/>
  <c r="C167" i="15" s="1"/>
  <c r="K12" i="15"/>
  <c r="D167" i="15" s="1"/>
  <c r="J12" i="15"/>
  <c r="I167" i="15" s="1"/>
  <c r="O11" i="15"/>
  <c r="N11" i="15"/>
  <c r="M11" i="15"/>
  <c r="C166" i="15" s="1"/>
  <c r="J11" i="15"/>
  <c r="L11" i="15" s="1"/>
  <c r="E166" i="15" s="1"/>
  <c r="O10" i="15"/>
  <c r="N10" i="15"/>
  <c r="M10" i="15"/>
  <c r="C165" i="15" s="1"/>
  <c r="J10" i="15"/>
  <c r="H165" i="15" s="1"/>
  <c r="O9" i="15"/>
  <c r="N9" i="15"/>
  <c r="M9" i="15"/>
  <c r="C164" i="15" s="1"/>
  <c r="J9" i="15"/>
  <c r="L9" i="15" s="1"/>
  <c r="E164" i="15" s="1"/>
  <c r="O8" i="15"/>
  <c r="N8" i="15"/>
  <c r="M8" i="15"/>
  <c r="C163" i="15" s="1"/>
  <c r="J8" i="15"/>
  <c r="I163" i="15" s="1"/>
  <c r="O7" i="15"/>
  <c r="P7" i="15" s="1"/>
  <c r="N7" i="15"/>
  <c r="M7" i="15"/>
  <c r="C162" i="15" s="1"/>
  <c r="J7" i="15"/>
  <c r="I162" i="15" s="1"/>
  <c r="B172" i="14"/>
  <c r="B171" i="14"/>
  <c r="B170" i="14"/>
  <c r="B169" i="14"/>
  <c r="B168" i="14"/>
  <c r="B167" i="14"/>
  <c r="B166" i="14"/>
  <c r="B165" i="14"/>
  <c r="B164" i="14"/>
  <c r="B163" i="14"/>
  <c r="B136" i="14"/>
  <c r="B88" i="14"/>
  <c r="H66" i="14"/>
  <c r="G66" i="14"/>
  <c r="F66" i="14"/>
  <c r="E66" i="14"/>
  <c r="D66" i="14"/>
  <c r="I65" i="14"/>
  <c r="I64" i="14"/>
  <c r="I58" i="14"/>
  <c r="L29" i="14"/>
  <c r="L28" i="14"/>
  <c r="J24" i="14"/>
  <c r="M21" i="14"/>
  <c r="N21" i="14" s="1"/>
  <c r="G172" i="13"/>
  <c r="F172" i="13"/>
  <c r="B172" i="13"/>
  <c r="G171" i="13"/>
  <c r="F171" i="13"/>
  <c r="B171" i="13"/>
  <c r="G170" i="13"/>
  <c r="F170" i="13"/>
  <c r="B170" i="13"/>
  <c r="G169" i="13"/>
  <c r="F169" i="13"/>
  <c r="B169" i="13"/>
  <c r="G168" i="13"/>
  <c r="F168" i="13"/>
  <c r="B168" i="13"/>
  <c r="G167" i="13"/>
  <c r="F167" i="13"/>
  <c r="B167" i="13"/>
  <c r="G166" i="13"/>
  <c r="F166" i="13"/>
  <c r="B166" i="13"/>
  <c r="G165" i="13"/>
  <c r="F165" i="13"/>
  <c r="B165" i="13"/>
  <c r="G164" i="13"/>
  <c r="F164" i="13"/>
  <c r="B164" i="13"/>
  <c r="G163" i="13"/>
  <c r="F163" i="13"/>
  <c r="B163" i="13"/>
  <c r="B136" i="13"/>
  <c r="B88" i="13"/>
  <c r="H66" i="13"/>
  <c r="G66" i="13"/>
  <c r="F66" i="13"/>
  <c r="E66" i="13"/>
  <c r="D66" i="13"/>
  <c r="I65" i="13"/>
  <c r="I64" i="13"/>
  <c r="I58" i="13"/>
  <c r="L29" i="13"/>
  <c r="L28" i="13"/>
  <c r="J24" i="13"/>
  <c r="I18" i="13"/>
  <c r="J18" i="13" s="1"/>
  <c r="H173" i="13" s="1"/>
  <c r="H18" i="13"/>
  <c r="G18" i="13"/>
  <c r="F18" i="13"/>
  <c r="C149" i="13" s="1"/>
  <c r="E18" i="13"/>
  <c r="G173" i="13" s="1"/>
  <c r="C142" i="13" s="1"/>
  <c r="D18" i="13"/>
  <c r="C140" i="13" s="1"/>
  <c r="C18" i="13"/>
  <c r="C139" i="13" s="1"/>
  <c r="A18" i="13"/>
  <c r="A172" i="13"/>
  <c r="O17" i="13"/>
  <c r="N17" i="13"/>
  <c r="M17" i="13"/>
  <c r="C172" i="13" s="1"/>
  <c r="J17" i="13"/>
  <c r="L17" i="13" s="1"/>
  <c r="E172" i="13" s="1"/>
  <c r="H172" i="13"/>
  <c r="O15" i="13"/>
  <c r="N15" i="13"/>
  <c r="M15" i="13"/>
  <c r="C171" i="13" s="1"/>
  <c r="J15" i="13"/>
  <c r="K15" i="13" s="1"/>
  <c r="D171" i="13" s="1"/>
  <c r="O14" i="13"/>
  <c r="N14" i="13"/>
  <c r="M14" i="13"/>
  <c r="C170" i="13" s="1"/>
  <c r="J14" i="13"/>
  <c r="K14" i="13" s="1"/>
  <c r="D170" i="13" s="1"/>
  <c r="H170" i="13"/>
  <c r="O13" i="13"/>
  <c r="N13" i="13"/>
  <c r="M13" i="13"/>
  <c r="C169" i="13" s="1"/>
  <c r="J13" i="13"/>
  <c r="K13" i="13" s="1"/>
  <c r="D169" i="13" s="1"/>
  <c r="O12" i="13"/>
  <c r="N12" i="13"/>
  <c r="M12" i="13"/>
  <c r="C168" i="13" s="1"/>
  <c r="J12" i="13"/>
  <c r="L12" i="13" s="1"/>
  <c r="E168" i="13" s="1"/>
  <c r="H168" i="13"/>
  <c r="O11" i="13"/>
  <c r="N11" i="13"/>
  <c r="M11" i="13"/>
  <c r="C167" i="13" s="1"/>
  <c r="J11" i="13"/>
  <c r="K11" i="13" s="1"/>
  <c r="D167" i="13" s="1"/>
  <c r="O10" i="13"/>
  <c r="N10" i="13"/>
  <c r="M10" i="13"/>
  <c r="C166" i="13" s="1"/>
  <c r="J10" i="13"/>
  <c r="K10" i="13" s="1"/>
  <c r="D166" i="13" s="1"/>
  <c r="H166" i="13"/>
  <c r="O9" i="13"/>
  <c r="N9" i="13"/>
  <c r="M9" i="13"/>
  <c r="C165" i="13" s="1"/>
  <c r="J9" i="13"/>
  <c r="K9" i="13" s="1"/>
  <c r="D165" i="13" s="1"/>
  <c r="O8" i="13"/>
  <c r="N8" i="13"/>
  <c r="M8" i="13"/>
  <c r="C164" i="13" s="1"/>
  <c r="J8" i="13"/>
  <c r="H164" i="13"/>
  <c r="O7" i="13"/>
  <c r="P7" i="13" s="1"/>
  <c r="N7" i="13"/>
  <c r="M7" i="13"/>
  <c r="C163" i="13" s="1"/>
  <c r="J7" i="13"/>
  <c r="L7" i="13" s="1"/>
  <c r="E163" i="13" s="1"/>
  <c r="I163" i="13"/>
  <c r="G172" i="12"/>
  <c r="F172" i="12"/>
  <c r="B172" i="12"/>
  <c r="G171" i="12"/>
  <c r="F171" i="12"/>
  <c r="B171" i="12"/>
  <c r="G170" i="12"/>
  <c r="F170" i="12"/>
  <c r="B170" i="12"/>
  <c r="G169" i="12"/>
  <c r="F169" i="12"/>
  <c r="B169" i="12"/>
  <c r="G168" i="12"/>
  <c r="F168" i="12"/>
  <c r="B168" i="12"/>
  <c r="G167" i="12"/>
  <c r="F167" i="12"/>
  <c r="B167" i="12"/>
  <c r="G166" i="12"/>
  <c r="F166" i="12"/>
  <c r="B166" i="12"/>
  <c r="G165" i="12"/>
  <c r="F165" i="12"/>
  <c r="B165" i="12"/>
  <c r="G164" i="12"/>
  <c r="F164" i="12"/>
  <c r="B164" i="12"/>
  <c r="G163" i="12"/>
  <c r="B163" i="12"/>
  <c r="B136" i="12"/>
  <c r="B88" i="12"/>
  <c r="H66" i="12"/>
  <c r="G66" i="12"/>
  <c r="F66" i="12"/>
  <c r="E66" i="12"/>
  <c r="D66" i="12"/>
  <c r="I65" i="12"/>
  <c r="I64" i="12"/>
  <c r="I58" i="12"/>
  <c r="L29" i="12"/>
  <c r="L28" i="12"/>
  <c r="J24" i="12"/>
  <c r="I18" i="12"/>
  <c r="G18" i="12"/>
  <c r="C148" i="12" s="1"/>
  <c r="C150" i="12" s="1"/>
  <c r="E18" i="12"/>
  <c r="C141" i="12" s="1"/>
  <c r="C18" i="12"/>
  <c r="C139" i="12" s="1"/>
  <c r="A18" i="12"/>
  <c r="A163" i="12"/>
  <c r="O17" i="12"/>
  <c r="N17" i="12"/>
  <c r="M17" i="12"/>
  <c r="C172" i="12" s="1"/>
  <c r="J17" i="12"/>
  <c r="L17" i="12" s="1"/>
  <c r="E172" i="12" s="1"/>
  <c r="H172" i="12"/>
  <c r="O15" i="12"/>
  <c r="N15" i="12"/>
  <c r="M15" i="12"/>
  <c r="C171" i="12" s="1"/>
  <c r="J15" i="12"/>
  <c r="L15" i="12" s="1"/>
  <c r="E171" i="12" s="1"/>
  <c r="I171" i="12"/>
  <c r="O14" i="12"/>
  <c r="N14" i="12"/>
  <c r="M14" i="12"/>
  <c r="C170" i="12"/>
  <c r="J14" i="12"/>
  <c r="H170" i="12"/>
  <c r="O13" i="12"/>
  <c r="N13" i="12"/>
  <c r="M13" i="12"/>
  <c r="C169" i="12" s="1"/>
  <c r="J13" i="12"/>
  <c r="L13" i="12" s="1"/>
  <c r="E169" i="12" s="1"/>
  <c r="I169" i="12"/>
  <c r="O12" i="12"/>
  <c r="N12" i="12"/>
  <c r="M12" i="12"/>
  <c r="C168" i="12" s="1"/>
  <c r="J12" i="12"/>
  <c r="L12" i="12" s="1"/>
  <c r="E168" i="12" s="1"/>
  <c r="H168" i="12"/>
  <c r="O11" i="12"/>
  <c r="N11" i="12"/>
  <c r="M11" i="12"/>
  <c r="C167" i="12" s="1"/>
  <c r="J11" i="12"/>
  <c r="L11" i="12" s="1"/>
  <c r="E167" i="12" s="1"/>
  <c r="I167" i="12"/>
  <c r="O10" i="12"/>
  <c r="N10" i="12"/>
  <c r="M10" i="12"/>
  <c r="C166" i="12" s="1"/>
  <c r="J10" i="12"/>
  <c r="K10" i="12" s="1"/>
  <c r="D166" i="12" s="1"/>
  <c r="H166" i="12"/>
  <c r="O9" i="12"/>
  <c r="N9" i="12"/>
  <c r="M9" i="12"/>
  <c r="C165" i="12" s="1"/>
  <c r="J9" i="12"/>
  <c r="L9" i="12" s="1"/>
  <c r="E165" i="12" s="1"/>
  <c r="I165" i="12"/>
  <c r="O8" i="12"/>
  <c r="N8" i="12"/>
  <c r="M8" i="12"/>
  <c r="C164" i="12" s="1"/>
  <c r="J8" i="12"/>
  <c r="M7" i="12"/>
  <c r="C163" i="12" s="1"/>
  <c r="G172" i="11"/>
  <c r="F172" i="11"/>
  <c r="B172" i="11"/>
  <c r="B171" i="11"/>
  <c r="G170" i="11"/>
  <c r="F170" i="11"/>
  <c r="B170" i="11"/>
  <c r="G169" i="11"/>
  <c r="F169" i="11"/>
  <c r="B169" i="11"/>
  <c r="G168" i="11"/>
  <c r="F168" i="11"/>
  <c r="B168" i="11"/>
  <c r="G167" i="11"/>
  <c r="F167" i="11"/>
  <c r="B167" i="11"/>
  <c r="G166" i="11"/>
  <c r="F166" i="11"/>
  <c r="B166" i="11"/>
  <c r="G165" i="11"/>
  <c r="F165" i="11"/>
  <c r="B165" i="11"/>
  <c r="B164" i="11"/>
  <c r="B163" i="11"/>
  <c r="B136" i="11"/>
  <c r="B88" i="11"/>
  <c r="H66" i="11"/>
  <c r="G66" i="11"/>
  <c r="F66" i="11"/>
  <c r="E66" i="11"/>
  <c r="D66" i="11"/>
  <c r="I65" i="11"/>
  <c r="I64" i="11"/>
  <c r="I58" i="11"/>
  <c r="L29" i="11"/>
  <c r="L28" i="11"/>
  <c r="J24" i="11"/>
  <c r="O17" i="11"/>
  <c r="N17" i="11"/>
  <c r="M17" i="11"/>
  <c r="C172" i="11" s="1"/>
  <c r="J17" i="11"/>
  <c r="H172" i="11"/>
  <c r="O14" i="11"/>
  <c r="N14" i="11"/>
  <c r="M14" i="11"/>
  <c r="C170" i="11" s="1"/>
  <c r="J14" i="11"/>
  <c r="L14" i="11" s="1"/>
  <c r="E170" i="11" s="1"/>
  <c r="O13" i="11"/>
  <c r="N13" i="11"/>
  <c r="M13" i="11"/>
  <c r="C169" i="11" s="1"/>
  <c r="J13" i="11"/>
  <c r="K13" i="11" s="1"/>
  <c r="D169" i="11" s="1"/>
  <c r="O12" i="11"/>
  <c r="N12" i="11"/>
  <c r="M12" i="11"/>
  <c r="C168" i="11" s="1"/>
  <c r="J12" i="11"/>
  <c r="L12" i="11" s="1"/>
  <c r="E168" i="11" s="1"/>
  <c r="H168" i="11"/>
  <c r="O11" i="11"/>
  <c r="N11" i="11"/>
  <c r="M11" i="11"/>
  <c r="C167" i="11" s="1"/>
  <c r="J11" i="11"/>
  <c r="K11" i="11" s="1"/>
  <c r="D167" i="11" s="1"/>
  <c r="O10" i="11"/>
  <c r="N10" i="11"/>
  <c r="M10" i="11"/>
  <c r="C166" i="11" s="1"/>
  <c r="J10" i="11"/>
  <c r="L10" i="11" s="1"/>
  <c r="E166" i="11" s="1"/>
  <c r="H166" i="11"/>
  <c r="O9" i="11"/>
  <c r="N9" i="11"/>
  <c r="M9" i="11"/>
  <c r="C165" i="11" s="1"/>
  <c r="J9" i="11"/>
  <c r="L9" i="11" s="1"/>
  <c r="E165" i="11" s="1"/>
  <c r="L8" i="12"/>
  <c r="E164" i="12" s="1"/>
  <c r="L10" i="12"/>
  <c r="E166" i="12" s="1"/>
  <c r="L14" i="12"/>
  <c r="E170" i="12" s="1"/>
  <c r="I164" i="12"/>
  <c r="H165" i="12"/>
  <c r="I166" i="12"/>
  <c r="H167" i="12"/>
  <c r="I168" i="12"/>
  <c r="H169" i="12"/>
  <c r="I170" i="12"/>
  <c r="H171" i="12"/>
  <c r="I172" i="12"/>
  <c r="K8" i="12"/>
  <c r="D164" i="12" s="1"/>
  <c r="K12" i="12"/>
  <c r="D168" i="12" s="1"/>
  <c r="K13" i="12"/>
  <c r="D169" i="12" s="1"/>
  <c r="K14" i="12"/>
  <c r="D170" i="12" s="1"/>
  <c r="K15" i="12"/>
  <c r="D171" i="12" s="1"/>
  <c r="L13" i="11"/>
  <c r="E169" i="11" s="1"/>
  <c r="L17" i="11"/>
  <c r="E172" i="11" s="1"/>
  <c r="I166" i="11"/>
  <c r="H167" i="11"/>
  <c r="I168" i="11"/>
  <c r="H169" i="11"/>
  <c r="I172" i="11"/>
  <c r="K9" i="11"/>
  <c r="D165" i="11" s="1"/>
  <c r="K17" i="11"/>
  <c r="D172" i="11" s="1"/>
  <c r="K8" i="13"/>
  <c r="D164" i="13" s="1"/>
  <c r="L10" i="15"/>
  <c r="E165" i="15" s="1"/>
  <c r="L12" i="15"/>
  <c r="E167" i="15" s="1"/>
  <c r="E170" i="15"/>
  <c r="C147" i="15"/>
  <c r="H164" i="15"/>
  <c r="I165" i="15"/>
  <c r="I169" i="15"/>
  <c r="L8" i="13"/>
  <c r="E164" i="13" s="1"/>
  <c r="L9" i="13"/>
  <c r="E165" i="13" s="1"/>
  <c r="L10" i="13"/>
  <c r="E166" i="13" s="1"/>
  <c r="L15" i="13"/>
  <c r="E171" i="13" s="1"/>
  <c r="N18" i="13"/>
  <c r="H163" i="13"/>
  <c r="I164" i="13"/>
  <c r="H165" i="13"/>
  <c r="I166" i="13"/>
  <c r="H167" i="13"/>
  <c r="I168" i="13"/>
  <c r="H169" i="13"/>
  <c r="I170" i="13"/>
  <c r="H171" i="13"/>
  <c r="I172" i="13"/>
  <c r="A163" i="13"/>
  <c r="A165" i="13"/>
  <c r="A167" i="13"/>
  <c r="A169" i="13"/>
  <c r="A171" i="13"/>
  <c r="A164" i="13"/>
  <c r="A166" i="13"/>
  <c r="A168" i="13"/>
  <c r="A170" i="13"/>
  <c r="A166" i="12"/>
  <c r="A168" i="12"/>
  <c r="A170" i="12"/>
  <c r="A165" i="12"/>
  <c r="A167" i="12"/>
  <c r="A169" i="12"/>
  <c r="A172" i="12"/>
  <c r="I165" i="13"/>
  <c r="I167" i="13"/>
  <c r="I169" i="13"/>
  <c r="I171" i="13"/>
  <c r="A171" i="12"/>
  <c r="F163" i="12"/>
  <c r="J7" i="12"/>
  <c r="H163" i="12"/>
  <c r="N7" i="12"/>
  <c r="H18" i="12"/>
  <c r="A164" i="12"/>
  <c r="H164" i="12"/>
  <c r="D18" i="12"/>
  <c r="G173" i="12"/>
  <c r="C142" i="12" s="1"/>
  <c r="O7" i="12"/>
  <c r="P7" i="12" s="1"/>
  <c r="I171" i="14"/>
  <c r="N15" i="14"/>
  <c r="F171" i="11"/>
  <c r="N15" i="11"/>
  <c r="G164" i="11"/>
  <c r="G164" i="14"/>
  <c r="O8" i="11"/>
  <c r="M8" i="11"/>
  <c r="C164" i="11" s="1"/>
  <c r="M8" i="14"/>
  <c r="C164" i="14" s="1"/>
  <c r="F164" i="11"/>
  <c r="N8" i="11"/>
  <c r="J15" i="11"/>
  <c r="L15" i="11" s="1"/>
  <c r="E171" i="11" s="1"/>
  <c r="I171" i="11"/>
  <c r="H18" i="11"/>
  <c r="J8" i="11"/>
  <c r="K8" i="11" s="1"/>
  <c r="D164" i="11" s="1"/>
  <c r="M15" i="11"/>
  <c r="C171" i="11" s="1"/>
  <c r="G171" i="14"/>
  <c r="G171" i="11"/>
  <c r="O15" i="11"/>
  <c r="K15" i="11"/>
  <c r="D171" i="11" s="1"/>
  <c r="H171" i="11"/>
  <c r="A18" i="11"/>
  <c r="A163" i="11" s="1"/>
  <c r="C18" i="11"/>
  <c r="C139" i="11" s="1"/>
  <c r="G163" i="11"/>
  <c r="E18" i="11"/>
  <c r="F163" i="11"/>
  <c r="G18" i="11"/>
  <c r="C148" i="11" s="1"/>
  <c r="O7" i="11"/>
  <c r="P7" i="11" s="1"/>
  <c r="N7" i="11"/>
  <c r="M7" i="14"/>
  <c r="C163" i="14" s="1"/>
  <c r="M7" i="11"/>
  <c r="C163" i="11" s="1"/>
  <c r="I18" i="11"/>
  <c r="J7" i="11"/>
  <c r="L7" i="11" s="1"/>
  <c r="E163" i="11" s="1"/>
  <c r="D18" i="11"/>
  <c r="C140" i="11" s="1"/>
  <c r="F18" i="11"/>
  <c r="C149" i="11" s="1"/>
  <c r="A170" i="11"/>
  <c r="A166" i="11"/>
  <c r="A172" i="11"/>
  <c r="A168" i="11"/>
  <c r="C140" i="12"/>
  <c r="I163" i="12"/>
  <c r="L7" i="12"/>
  <c r="E163" i="12" s="1"/>
  <c r="K7" i="12"/>
  <c r="D163" i="12" s="1"/>
  <c r="A171" i="11"/>
  <c r="I170" i="11" l="1"/>
  <c r="H165" i="11"/>
  <c r="I165" i="11"/>
  <c r="H170" i="11"/>
  <c r="I167" i="11"/>
  <c r="L11" i="11"/>
  <c r="E167" i="11" s="1"/>
  <c r="A164" i="11"/>
  <c r="A169" i="11"/>
  <c r="A165" i="11"/>
  <c r="A167" i="11"/>
  <c r="K7" i="11"/>
  <c r="D163" i="11" s="1"/>
  <c r="H163" i="11"/>
  <c r="I163" i="11"/>
  <c r="I169" i="11"/>
  <c r="I164" i="11"/>
  <c r="H164" i="11"/>
  <c r="L8" i="11"/>
  <c r="E164" i="11" s="1"/>
  <c r="C150" i="11"/>
  <c r="N18" i="11"/>
  <c r="G173" i="11"/>
  <c r="C142" i="11" s="1"/>
  <c r="H163" i="15"/>
  <c r="L7" i="15"/>
  <c r="E162" i="15" s="1"/>
  <c r="H162" i="15"/>
  <c r="A164" i="15"/>
  <c r="C149" i="15"/>
  <c r="G172" i="15"/>
  <c r="C141" i="15" s="1"/>
  <c r="O18" i="15"/>
  <c r="A166" i="15"/>
  <c r="A171" i="15"/>
  <c r="K14" i="15"/>
  <c r="D169" i="15" s="1"/>
  <c r="L14" i="15"/>
  <c r="E169" i="15" s="1"/>
  <c r="K7" i="15"/>
  <c r="D162" i="15" s="1"/>
  <c r="H171" i="15"/>
  <c r="I66" i="14"/>
  <c r="L13" i="13"/>
  <c r="E169" i="13" s="1"/>
  <c r="C141" i="13"/>
  <c r="A173" i="12"/>
  <c r="K17" i="12"/>
  <c r="D172" i="12" s="1"/>
  <c r="C141" i="11"/>
  <c r="M18" i="11"/>
  <c r="C173" i="11" s="1"/>
  <c r="J18" i="11"/>
  <c r="K18" i="11" s="1"/>
  <c r="I66" i="11"/>
  <c r="O18" i="12"/>
  <c r="N18" i="12"/>
  <c r="J18" i="12"/>
  <c r="I66" i="12"/>
  <c r="F173" i="12"/>
  <c r="M18" i="12"/>
  <c r="C173" i="12" s="1"/>
  <c r="K9" i="12"/>
  <c r="D165" i="12" s="1"/>
  <c r="A173" i="13"/>
  <c r="O18" i="13"/>
  <c r="K7" i="13"/>
  <c r="D163" i="13" s="1"/>
  <c r="K12" i="13"/>
  <c r="D168" i="13" s="1"/>
  <c r="F173" i="11"/>
  <c r="O18" i="11"/>
  <c r="K12" i="11"/>
  <c r="D168" i="11" s="1"/>
  <c r="K11" i="12"/>
  <c r="D167" i="12" s="1"/>
  <c r="L11" i="13"/>
  <c r="E167" i="13" s="1"/>
  <c r="K17" i="13"/>
  <c r="D172" i="13" s="1"/>
  <c r="L14" i="13"/>
  <c r="E170" i="13" s="1"/>
  <c r="H173" i="10"/>
  <c r="I173" i="10"/>
  <c r="C144" i="10"/>
  <c r="H168" i="14"/>
  <c r="C173" i="10"/>
  <c r="K10" i="15"/>
  <c r="D165" i="15" s="1"/>
  <c r="N18" i="15"/>
  <c r="I65" i="15"/>
  <c r="M18" i="15"/>
  <c r="C172" i="15" s="1"/>
  <c r="H166" i="15"/>
  <c r="C140" i="15"/>
  <c r="F172" i="15"/>
  <c r="A162" i="15"/>
  <c r="A170" i="15"/>
  <c r="L17" i="15"/>
  <c r="E171" i="15" s="1"/>
  <c r="L8" i="15"/>
  <c r="E163" i="15" s="1"/>
  <c r="K8" i="15"/>
  <c r="D163" i="15" s="1"/>
  <c r="H167" i="15"/>
  <c r="K17" i="15"/>
  <c r="D171" i="15" s="1"/>
  <c r="J18" i="15"/>
  <c r="C143" i="15" s="1"/>
  <c r="F172" i="14"/>
  <c r="K18" i="12"/>
  <c r="H173" i="12"/>
  <c r="C144" i="12"/>
  <c r="L18" i="12"/>
  <c r="I173" i="12"/>
  <c r="I173" i="13"/>
  <c r="K18" i="13"/>
  <c r="C148" i="13"/>
  <c r="C150" i="13" s="1"/>
  <c r="M18" i="13"/>
  <c r="C173" i="13" s="1"/>
  <c r="H168" i="15"/>
  <c r="K10" i="11"/>
  <c r="D166" i="11" s="1"/>
  <c r="I66" i="13"/>
  <c r="K9" i="15"/>
  <c r="D164" i="15" s="1"/>
  <c r="I166" i="15"/>
  <c r="K13" i="15"/>
  <c r="D168" i="15" s="1"/>
  <c r="I170" i="15"/>
  <c r="L18" i="13"/>
  <c r="H170" i="15"/>
  <c r="C144" i="13"/>
  <c r="K14" i="11"/>
  <c r="D170" i="11" s="1"/>
  <c r="F173" i="13"/>
  <c r="I164" i="15"/>
  <c r="K11" i="15"/>
  <c r="D166" i="15" s="1"/>
  <c r="I168" i="15"/>
  <c r="K15" i="15"/>
  <c r="D170" i="15" s="1"/>
  <c r="A169" i="15"/>
  <c r="A165" i="15"/>
  <c r="A163" i="15"/>
  <c r="A168" i="15"/>
  <c r="J10" i="14"/>
  <c r="K10" i="14" s="1"/>
  <c r="D166" i="14" s="1"/>
  <c r="N9" i="14"/>
  <c r="H166" i="14"/>
  <c r="F169" i="14"/>
  <c r="G170" i="14"/>
  <c r="M13" i="14"/>
  <c r="C169" i="14" s="1"/>
  <c r="M17" i="14"/>
  <c r="C172" i="14" s="1"/>
  <c r="O11" i="14"/>
  <c r="J11" i="14"/>
  <c r="J8" i="14"/>
  <c r="H164" i="14" s="1"/>
  <c r="I18" i="14"/>
  <c r="C18" i="14"/>
  <c r="C139" i="14" s="1"/>
  <c r="F171" i="14"/>
  <c r="H169" i="14"/>
  <c r="J14" i="14"/>
  <c r="O8" i="14"/>
  <c r="J7" i="14"/>
  <c r="D18" i="14"/>
  <c r="C140" i="14" s="1"/>
  <c r="J15" i="14"/>
  <c r="L15" i="14" s="1"/>
  <c r="E171" i="14" s="1"/>
  <c r="O17" i="14"/>
  <c r="J17" i="14"/>
  <c r="K17" i="14" s="1"/>
  <c r="D172" i="14" s="1"/>
  <c r="M15" i="14"/>
  <c r="C171" i="14" s="1"/>
  <c r="G167" i="14"/>
  <c r="J12" i="14"/>
  <c r="K12" i="14" s="1"/>
  <c r="D168" i="14" s="1"/>
  <c r="G18" i="14"/>
  <c r="H167" i="14"/>
  <c r="J9" i="14"/>
  <c r="H18" i="14"/>
  <c r="O14" i="14"/>
  <c r="F18" i="14"/>
  <c r="C149" i="14" s="1"/>
  <c r="E18" i="14"/>
  <c r="N7" i="14"/>
  <c r="F166" i="14"/>
  <c r="O12" i="14"/>
  <c r="O13" i="14"/>
  <c r="J13" i="14"/>
  <c r="A18" i="14"/>
  <c r="A165" i="14" s="1"/>
  <c r="O7" i="14"/>
  <c r="P7" i="14" s="1"/>
  <c r="F163" i="14"/>
  <c r="H171" i="14"/>
  <c r="O15" i="14"/>
  <c r="G163" i="14"/>
  <c r="F164" i="14"/>
  <c r="O9" i="14"/>
  <c r="N8" i="14"/>
  <c r="H172" i="14"/>
  <c r="M10" i="14"/>
  <c r="C166" i="14" s="1"/>
  <c r="F168" i="14"/>
  <c r="O10" i="14"/>
  <c r="M14" i="14"/>
  <c r="C170" i="14" s="1"/>
  <c r="M11" i="14"/>
  <c r="C167" i="14" s="1"/>
  <c r="M9" i="14"/>
  <c r="C165" i="14" s="1"/>
  <c r="N11" i="14"/>
  <c r="M12" i="14"/>
  <c r="C168" i="14" s="1"/>
  <c r="F170" i="14"/>
  <c r="L9" i="14" l="1"/>
  <c r="E165" i="14" s="1"/>
  <c r="I165" i="14"/>
  <c r="L14" i="14"/>
  <c r="E170" i="14" s="1"/>
  <c r="I170" i="14"/>
  <c r="H170" i="14"/>
  <c r="H165" i="14"/>
  <c r="L11" i="14"/>
  <c r="E167" i="14" s="1"/>
  <c r="I167" i="14"/>
  <c r="A173" i="11"/>
  <c r="L13" i="14"/>
  <c r="E169" i="14" s="1"/>
  <c r="I169" i="14"/>
  <c r="L18" i="11"/>
  <c r="E173" i="11" s="1"/>
  <c r="C144" i="11"/>
  <c r="L8" i="14"/>
  <c r="E164" i="14" s="1"/>
  <c r="I164" i="14"/>
  <c r="G173" i="14"/>
  <c r="C142" i="14" s="1"/>
  <c r="K7" i="14"/>
  <c r="D163" i="14" s="1"/>
  <c r="I163" i="14"/>
  <c r="H163" i="14"/>
  <c r="N18" i="14"/>
  <c r="K18" i="15"/>
  <c r="H173" i="11"/>
  <c r="I173" i="11"/>
  <c r="C146" i="10"/>
  <c r="E173" i="10"/>
  <c r="C145" i="10"/>
  <c r="D173" i="10"/>
  <c r="I172" i="15"/>
  <c r="H172" i="15"/>
  <c r="L18" i="15"/>
  <c r="E172" i="15" s="1"/>
  <c r="K9" i="14"/>
  <c r="D165" i="14" s="1"/>
  <c r="L12" i="14"/>
  <c r="E168" i="14" s="1"/>
  <c r="K11" i="14"/>
  <c r="D167" i="14" s="1"/>
  <c r="A172" i="14"/>
  <c r="A164" i="14"/>
  <c r="D173" i="13"/>
  <c r="C145" i="13"/>
  <c r="C145" i="11"/>
  <c r="D173" i="11"/>
  <c r="L10" i="14"/>
  <c r="E166" i="14" s="1"/>
  <c r="E173" i="13"/>
  <c r="C146" i="13"/>
  <c r="C145" i="12"/>
  <c r="D173" i="12"/>
  <c r="D172" i="15"/>
  <c r="C144" i="15"/>
  <c r="A167" i="14"/>
  <c r="A170" i="14"/>
  <c r="A172" i="15"/>
  <c r="C146" i="12"/>
  <c r="E173" i="12"/>
  <c r="C146" i="11"/>
  <c r="A163" i="14"/>
  <c r="K13" i="14"/>
  <c r="D169" i="14" s="1"/>
  <c r="K15" i="14"/>
  <c r="D171" i="14" s="1"/>
  <c r="K8" i="14"/>
  <c r="D164" i="14" s="1"/>
  <c r="L7" i="14"/>
  <c r="E163" i="14" s="1"/>
  <c r="K14" i="14"/>
  <c r="D170" i="14" s="1"/>
  <c r="O18" i="14"/>
  <c r="J18" i="14"/>
  <c r="K18" i="14" s="1"/>
  <c r="D173" i="14" s="1"/>
  <c r="M18" i="14"/>
  <c r="C173" i="14" s="1"/>
  <c r="F173" i="14"/>
  <c r="L17" i="14"/>
  <c r="E172" i="14" s="1"/>
  <c r="C141" i="14"/>
  <c r="C148" i="14"/>
  <c r="C150" i="14" s="1"/>
  <c r="A169" i="14"/>
  <c r="A171" i="14"/>
  <c r="A166" i="14"/>
  <c r="A168" i="14"/>
  <c r="A173" i="14" l="1"/>
  <c r="C145" i="15"/>
  <c r="C144" i="14"/>
  <c r="L18" i="14"/>
  <c r="C145" i="14"/>
  <c r="I173" i="14"/>
  <c r="H173" i="14"/>
  <c r="E173" i="14" l="1"/>
  <c r="C146" i="14"/>
</calcChain>
</file>

<file path=xl/comments1.xml><?xml version="1.0" encoding="utf-8"?>
<comments xmlns="http://schemas.openxmlformats.org/spreadsheetml/2006/main">
  <authors>
    <author>mike.thompson</author>
  </authors>
  <commentList>
    <comment ref="A4" authorId="0" shapeId="0">
      <text>
        <r>
          <rPr>
            <sz val="8"/>
            <color indexed="81"/>
            <rFont val="Tahoma"/>
            <family val="2"/>
          </rPr>
          <t>The total attendance of all RE programs produced by each faith group.  Example:  Protestants
attendance of all RE programs added together equals "attendance totals"</t>
        </r>
      </text>
    </comment>
    <comment ref="F4" authorId="0" shapeId="0">
      <text>
        <r>
          <rPr>
            <sz val="8"/>
            <color indexed="81"/>
            <rFont val="Tahoma"/>
            <family val="2"/>
          </rPr>
          <t xml:space="preserve">Number of Volunteers is the actual number of volunteers who "participated" in making these programs happen.  Use your </t>
        </r>
        <r>
          <rPr>
            <u/>
            <sz val="8"/>
            <color indexed="81"/>
            <rFont val="Tahoma"/>
            <family val="2"/>
          </rPr>
          <t xml:space="preserve">enrollment or sign up numbers </t>
        </r>
        <r>
          <rPr>
            <sz val="8"/>
            <color indexed="81"/>
            <rFont val="Tahoma"/>
            <family val="2"/>
          </rPr>
          <t>for these totals. If not available then use the highest volunteer attendance for the program.</t>
        </r>
      </text>
    </comment>
    <comment ref="G4" authorId="0" shapeId="0">
      <text>
        <r>
          <rPr>
            <sz val="8"/>
            <color indexed="81"/>
            <rFont val="Tahoma"/>
            <family val="2"/>
          </rPr>
          <t xml:space="preserve">Number of Participants is the actual number of people who attended these programs.  Do not confuse this with attendance. 
Example: VBS had an attendance of 500 but the number of participants were 121.  Participants will equal your enrollment for your program. If this is not available use your highest attendance of a single event for the program. 
</t>
        </r>
      </text>
    </comment>
    <comment ref="C142" authorId="0" shapeId="0">
      <text>
        <r>
          <rPr>
            <sz val="8"/>
            <color indexed="81"/>
            <rFont val="Tahoma"/>
            <family val="2"/>
          </rPr>
          <t xml:space="preserve">Higher the % = Greater the Learning Intensity.
Example: 30 events at 25 ed hrs is less intense than 20 events at 25 hr 
</t>
        </r>
      </text>
    </comment>
    <comment ref="C161" authorId="0" shapeId="0">
      <text>
        <r>
          <rPr>
            <sz val="8"/>
            <color indexed="81"/>
            <rFont val="Tahoma"/>
            <family val="2"/>
          </rPr>
          <t xml:space="preserve">This shows the overall
volunteer % of the total participant population in implementing the programs listed.  
</t>
        </r>
      </text>
    </comment>
    <comment ref="D161" authorId="0" shapeId="0">
      <text>
        <r>
          <rPr>
            <sz val="8"/>
            <color indexed="81"/>
            <rFont val="Tahoma"/>
            <family val="2"/>
          </rPr>
          <t xml:space="preserve">This identifies the AF %
of the total Cost (NAF &amp; AF Funds) used in support of these RE programs.
</t>
        </r>
      </text>
    </comment>
    <comment ref="E161" authorId="0" shapeId="0">
      <text>
        <r>
          <rPr>
            <sz val="8"/>
            <color indexed="81"/>
            <rFont val="Tahoma"/>
            <family val="2"/>
          </rPr>
          <t xml:space="preserve">This identifies the NAF %
of the total cost in support of the RE programs.
</t>
        </r>
      </text>
    </comment>
    <comment ref="F161" authorId="0" shapeId="0">
      <text>
        <r>
          <rPr>
            <sz val="8"/>
            <color indexed="81"/>
            <rFont val="Tahoma"/>
            <family val="2"/>
          </rPr>
          <t>This identifies by faith group the</t>
        </r>
        <r>
          <rPr>
            <b/>
            <sz val="8"/>
            <color indexed="81"/>
            <rFont val="Tahoma"/>
            <family val="2"/>
          </rPr>
          <t xml:space="preserve"> cost per participant</t>
        </r>
        <r>
          <rPr>
            <sz val="8"/>
            <color indexed="81"/>
            <rFont val="Tahoma"/>
            <family val="2"/>
          </rPr>
          <t xml:space="preserve">.  Both the </t>
        </r>
        <r>
          <rPr>
            <b/>
            <sz val="8"/>
            <color indexed="81"/>
            <rFont val="Tahoma"/>
            <family val="2"/>
          </rPr>
          <t>AF and NAF</t>
        </r>
        <r>
          <rPr>
            <sz val="8"/>
            <color indexed="81"/>
            <rFont val="Tahoma"/>
            <family val="2"/>
          </rPr>
          <t xml:space="preserve"> are added together and then divided by the total number of participants for that faith group. </t>
        </r>
      </text>
    </comment>
    <comment ref="G161" authorId="0" shapeId="0">
      <text>
        <r>
          <rPr>
            <sz val="8"/>
            <color indexed="81"/>
            <rFont val="Tahoma"/>
            <family val="2"/>
          </rPr>
          <t xml:space="preserve">Identifies the relationship between # of events to total educational hours.  Higher the % the greater the learning intensity. 
</t>
        </r>
      </text>
    </comment>
    <comment ref="H161" authorId="0" shapeId="0">
      <text>
        <r>
          <rPr>
            <sz val="8"/>
            <color indexed="81"/>
            <rFont val="Tahoma"/>
            <family val="2"/>
          </rPr>
          <t>Identifies associated cost per program event. Total Costs divided by total # of events</t>
        </r>
      </text>
    </comment>
    <comment ref="I161" authorId="0" shapeId="0">
      <text>
        <r>
          <rPr>
            <sz val="8"/>
            <color indexed="81"/>
            <rFont val="Tahoma"/>
            <family val="2"/>
          </rPr>
          <t>Shows cost associated to producing one educational hour 
Total Cost divided by total educational hours</t>
        </r>
      </text>
    </comment>
  </commentList>
</comments>
</file>

<file path=xl/comments2.xml><?xml version="1.0" encoding="utf-8"?>
<comments xmlns="http://schemas.openxmlformats.org/spreadsheetml/2006/main">
  <authors>
    <author>mike.thompson</author>
  </authors>
  <commentList>
    <comment ref="A4" authorId="0" shapeId="0">
      <text>
        <r>
          <rPr>
            <sz val="8"/>
            <color indexed="81"/>
            <rFont val="Tahoma"/>
            <family val="2"/>
          </rPr>
          <t>The total attendance of all RE programs produced by each faith group.  Example:  Protestants
attendance of all RE programs added together equals "attendance totals"</t>
        </r>
      </text>
    </comment>
    <comment ref="F4" authorId="0" shapeId="0">
      <text>
        <r>
          <rPr>
            <sz val="8"/>
            <color indexed="81"/>
            <rFont val="Tahoma"/>
            <family val="2"/>
          </rPr>
          <t xml:space="preserve">Number of Volunteers is the actual number of volunteers who "participated" in making these programs happen.  Use your </t>
        </r>
        <r>
          <rPr>
            <u/>
            <sz val="8"/>
            <color indexed="81"/>
            <rFont val="Tahoma"/>
            <family val="2"/>
          </rPr>
          <t xml:space="preserve">enrollment or sign up numbers </t>
        </r>
        <r>
          <rPr>
            <sz val="8"/>
            <color indexed="81"/>
            <rFont val="Tahoma"/>
            <family val="2"/>
          </rPr>
          <t>for these totals. If not available then use the highest volunteer attendance for the program.</t>
        </r>
      </text>
    </comment>
    <comment ref="G4" authorId="0" shapeId="0">
      <text>
        <r>
          <rPr>
            <sz val="8"/>
            <color indexed="81"/>
            <rFont val="Tahoma"/>
            <family val="2"/>
          </rPr>
          <t xml:space="preserve">Number of Participants is the actual number of people who attended these programs.  Do not confuse this with attendance. 
Example: VBS had an attendance of 500 but the number of participants were 121.  Participants will equal your enrollment for your program. If this is not available use your highest attendance of a single event for the program. 
</t>
        </r>
      </text>
    </comment>
    <comment ref="C142" authorId="0" shapeId="0">
      <text>
        <r>
          <rPr>
            <sz val="8"/>
            <color indexed="81"/>
            <rFont val="Tahoma"/>
            <family val="2"/>
          </rPr>
          <t xml:space="preserve">Higher the % = Greater the Learning Intensity.
Example: 30 events at 25 ed hrs is less intense than 20 events at 25 hr 
</t>
        </r>
      </text>
    </comment>
    <comment ref="A161" authorId="0" shapeId="0">
      <text>
        <r>
          <rPr>
            <sz val="8"/>
            <color indexed="81"/>
            <rFont val="Tahoma"/>
            <family val="2"/>
          </rPr>
          <t xml:space="preserve">Compares a specific faith groups total attendance to the total sum of all faith groups total attendance.  </t>
        </r>
      </text>
    </comment>
    <comment ref="C161" authorId="0" shapeId="0">
      <text>
        <r>
          <rPr>
            <sz val="8"/>
            <color indexed="81"/>
            <rFont val="Tahoma"/>
            <family val="2"/>
          </rPr>
          <t xml:space="preserve">This shows the overall
volunteer % of the total participant population in implementing the programs listed.  
</t>
        </r>
      </text>
    </comment>
    <comment ref="D161" authorId="0" shapeId="0">
      <text>
        <r>
          <rPr>
            <sz val="8"/>
            <color indexed="81"/>
            <rFont val="Tahoma"/>
            <family val="2"/>
          </rPr>
          <t xml:space="preserve">This identifies the AF %
of the total Cost (NAF &amp; AF Funds) used in support of these RE programs.
</t>
        </r>
      </text>
    </comment>
    <comment ref="E161" authorId="0" shapeId="0">
      <text>
        <r>
          <rPr>
            <sz val="8"/>
            <color indexed="81"/>
            <rFont val="Tahoma"/>
            <family val="2"/>
          </rPr>
          <t xml:space="preserve">This identifies the NAF %
of the total cost in support of the RE programs.
</t>
        </r>
      </text>
    </comment>
    <comment ref="F161" authorId="0" shapeId="0">
      <text>
        <r>
          <rPr>
            <sz val="8"/>
            <color indexed="81"/>
            <rFont val="Tahoma"/>
            <family val="2"/>
          </rPr>
          <t>This identifies by faith group the</t>
        </r>
        <r>
          <rPr>
            <b/>
            <sz val="8"/>
            <color indexed="81"/>
            <rFont val="Tahoma"/>
            <family val="2"/>
          </rPr>
          <t xml:space="preserve"> cost per participant</t>
        </r>
        <r>
          <rPr>
            <sz val="8"/>
            <color indexed="81"/>
            <rFont val="Tahoma"/>
            <family val="2"/>
          </rPr>
          <t xml:space="preserve">.  Both the </t>
        </r>
        <r>
          <rPr>
            <b/>
            <sz val="8"/>
            <color indexed="81"/>
            <rFont val="Tahoma"/>
            <family val="2"/>
          </rPr>
          <t>AF and NAF</t>
        </r>
        <r>
          <rPr>
            <sz val="8"/>
            <color indexed="81"/>
            <rFont val="Tahoma"/>
            <family val="2"/>
          </rPr>
          <t xml:space="preserve"> are added together and then divided by the total number of participants for that faith group. </t>
        </r>
      </text>
    </comment>
    <comment ref="G161" authorId="0" shapeId="0">
      <text>
        <r>
          <rPr>
            <sz val="8"/>
            <color indexed="81"/>
            <rFont val="Tahoma"/>
            <family val="2"/>
          </rPr>
          <t xml:space="preserve">Identifies the relationship between # of events to total educational hours.  Higher the % the greater the learning intensity. 
</t>
        </r>
      </text>
    </comment>
    <comment ref="H161" authorId="0" shapeId="0">
      <text>
        <r>
          <rPr>
            <sz val="8"/>
            <color indexed="81"/>
            <rFont val="Tahoma"/>
            <family val="2"/>
          </rPr>
          <t>Identifies associated cost per program event. Total Costs divided by total # of events</t>
        </r>
      </text>
    </comment>
    <comment ref="I161" authorId="0" shapeId="0">
      <text>
        <r>
          <rPr>
            <sz val="8"/>
            <color indexed="81"/>
            <rFont val="Tahoma"/>
            <family val="2"/>
          </rPr>
          <t>Shows cost associated to producing one educational hour 
Total Cost divided by total educational hours</t>
        </r>
      </text>
    </comment>
  </commentList>
</comments>
</file>

<file path=xl/comments3.xml><?xml version="1.0" encoding="utf-8"?>
<comments xmlns="http://schemas.openxmlformats.org/spreadsheetml/2006/main">
  <authors>
    <author>mike.thompson</author>
  </authors>
  <commentList>
    <comment ref="A4" authorId="0" shapeId="0">
      <text>
        <r>
          <rPr>
            <sz val="8"/>
            <color indexed="81"/>
            <rFont val="Tahoma"/>
            <family val="2"/>
          </rPr>
          <t>The total attendance of all RE programs produced by each faith group.  Example:  Protestants
attendance of all RE programs added together equals "attendance totals"</t>
        </r>
      </text>
    </comment>
    <comment ref="F4" authorId="0" shapeId="0">
      <text>
        <r>
          <rPr>
            <sz val="8"/>
            <color indexed="81"/>
            <rFont val="Tahoma"/>
            <family val="2"/>
          </rPr>
          <t xml:space="preserve">Number of Volunteers is the actual number of volunteers who "participated" in making these programs happen.  Use your </t>
        </r>
        <r>
          <rPr>
            <u/>
            <sz val="8"/>
            <color indexed="81"/>
            <rFont val="Tahoma"/>
            <family val="2"/>
          </rPr>
          <t xml:space="preserve">enrollment or sign up numbers </t>
        </r>
        <r>
          <rPr>
            <sz val="8"/>
            <color indexed="81"/>
            <rFont val="Tahoma"/>
            <family val="2"/>
          </rPr>
          <t>for these totals. If not available then use the highest volunteer attendance for the program.</t>
        </r>
      </text>
    </comment>
    <comment ref="G4" authorId="0" shapeId="0">
      <text>
        <r>
          <rPr>
            <sz val="8"/>
            <color indexed="81"/>
            <rFont val="Tahoma"/>
            <family val="2"/>
          </rPr>
          <t xml:space="preserve">Number of Participants is the actual number of people who attended these programs.  Do not confuse this with attendance. 
Example: VBS had an attendance of 500 but the number of participants were 121.  Participants will equal your enrollment for your program. If this is not available use your highest attendance of a single event for the program. 
</t>
        </r>
      </text>
    </comment>
    <comment ref="C142" authorId="0" shapeId="0">
      <text>
        <r>
          <rPr>
            <sz val="8"/>
            <color indexed="81"/>
            <rFont val="Tahoma"/>
            <family val="2"/>
          </rPr>
          <t xml:space="preserve">Higher the % = Greater the Learning Intensity.
Example: 30 events at 25 ed hrs is less intense than 20 events at 25 hr 
</t>
        </r>
      </text>
    </comment>
    <comment ref="A161" authorId="0" shapeId="0">
      <text>
        <r>
          <rPr>
            <sz val="8"/>
            <color indexed="81"/>
            <rFont val="Tahoma"/>
            <family val="2"/>
          </rPr>
          <t xml:space="preserve">Compares a specific faith groups total attendance to the total sum of all faith groups total attendance.  </t>
        </r>
      </text>
    </comment>
    <comment ref="C161" authorId="0" shapeId="0">
      <text>
        <r>
          <rPr>
            <sz val="8"/>
            <color indexed="81"/>
            <rFont val="Tahoma"/>
            <family val="2"/>
          </rPr>
          <t xml:space="preserve">This shows the overall
volunteer % of the total participant population in implementing the programs listed.  
</t>
        </r>
      </text>
    </comment>
    <comment ref="D161" authorId="0" shapeId="0">
      <text>
        <r>
          <rPr>
            <sz val="8"/>
            <color indexed="81"/>
            <rFont val="Tahoma"/>
            <family val="2"/>
          </rPr>
          <t xml:space="preserve">This identifies the AF %
of the total Cost (NAF &amp; AF Funds) used in support of these RE programs.
</t>
        </r>
      </text>
    </comment>
    <comment ref="E161" authorId="0" shapeId="0">
      <text>
        <r>
          <rPr>
            <sz val="8"/>
            <color indexed="81"/>
            <rFont val="Tahoma"/>
            <family val="2"/>
          </rPr>
          <t xml:space="preserve">This identifies the NAF %
of the total cost in support of the RE programs.
</t>
        </r>
      </text>
    </comment>
    <comment ref="F161" authorId="0" shapeId="0">
      <text>
        <r>
          <rPr>
            <sz val="8"/>
            <color indexed="81"/>
            <rFont val="Tahoma"/>
            <family val="2"/>
          </rPr>
          <t>This identifies by faith group the</t>
        </r>
        <r>
          <rPr>
            <b/>
            <sz val="8"/>
            <color indexed="81"/>
            <rFont val="Tahoma"/>
            <family val="2"/>
          </rPr>
          <t xml:space="preserve"> cost per participant</t>
        </r>
        <r>
          <rPr>
            <sz val="8"/>
            <color indexed="81"/>
            <rFont val="Tahoma"/>
            <family val="2"/>
          </rPr>
          <t xml:space="preserve">.  Both the </t>
        </r>
        <r>
          <rPr>
            <b/>
            <sz val="8"/>
            <color indexed="81"/>
            <rFont val="Tahoma"/>
            <family val="2"/>
          </rPr>
          <t>AF and NAF</t>
        </r>
        <r>
          <rPr>
            <sz val="8"/>
            <color indexed="81"/>
            <rFont val="Tahoma"/>
            <family val="2"/>
          </rPr>
          <t xml:space="preserve"> are added together and then divided by the total number of participants for that faith group. </t>
        </r>
      </text>
    </comment>
    <comment ref="G161" authorId="0" shapeId="0">
      <text>
        <r>
          <rPr>
            <sz val="8"/>
            <color indexed="81"/>
            <rFont val="Tahoma"/>
            <family val="2"/>
          </rPr>
          <t xml:space="preserve">Identifies the relationship between # of events to total educational hours.  Higher the % the greater the learning intensity. 
</t>
        </r>
      </text>
    </comment>
    <comment ref="H161" authorId="0" shapeId="0">
      <text>
        <r>
          <rPr>
            <sz val="8"/>
            <color indexed="81"/>
            <rFont val="Tahoma"/>
            <family val="2"/>
          </rPr>
          <t>Identifies associated cost per program event. Total Costs divided by total # of events</t>
        </r>
      </text>
    </comment>
    <comment ref="I161" authorId="0" shapeId="0">
      <text>
        <r>
          <rPr>
            <sz val="8"/>
            <color indexed="81"/>
            <rFont val="Tahoma"/>
            <family val="2"/>
          </rPr>
          <t>Shows cost associated to producing one educational hour 
Total Cost divided by total educational hours</t>
        </r>
      </text>
    </comment>
  </commentList>
</comments>
</file>

<file path=xl/comments4.xml><?xml version="1.0" encoding="utf-8"?>
<comments xmlns="http://schemas.openxmlformats.org/spreadsheetml/2006/main">
  <authors>
    <author>mike.thompson</author>
  </authors>
  <commentList>
    <comment ref="A4" authorId="0" shapeId="0">
      <text>
        <r>
          <rPr>
            <sz val="8"/>
            <color indexed="81"/>
            <rFont val="Tahoma"/>
            <family val="2"/>
          </rPr>
          <t>The total attendance of all RE programs produced by each faith group.  Example:  Protestants
attendance of all RE programs added together equals "attendance totals"</t>
        </r>
      </text>
    </comment>
    <comment ref="F4" authorId="0" shapeId="0">
      <text>
        <r>
          <rPr>
            <sz val="8"/>
            <color indexed="81"/>
            <rFont val="Tahoma"/>
            <family val="2"/>
          </rPr>
          <t xml:space="preserve">Number of Volunteers is the actual number of volunteers who "participated" in making these programs happen.  Use your </t>
        </r>
        <r>
          <rPr>
            <u/>
            <sz val="8"/>
            <color indexed="81"/>
            <rFont val="Tahoma"/>
            <family val="2"/>
          </rPr>
          <t xml:space="preserve">enrollment or sign up numbers </t>
        </r>
        <r>
          <rPr>
            <sz val="8"/>
            <color indexed="81"/>
            <rFont val="Tahoma"/>
            <family val="2"/>
          </rPr>
          <t>for these totals. If not available then use the highest volunteer attendance for the program.</t>
        </r>
      </text>
    </comment>
    <comment ref="G4" authorId="0" shapeId="0">
      <text>
        <r>
          <rPr>
            <sz val="8"/>
            <color indexed="81"/>
            <rFont val="Tahoma"/>
            <family val="2"/>
          </rPr>
          <t xml:space="preserve">Number of Participants is the actual number of people who attended these programs.  Do not confuse this with attendance. 
Example: VBS had an attendance of 500 but the number of participants were 121.  Participants will equal your enrollment for your program. If this is not available use your highest attendance of a single event for the program. 
</t>
        </r>
      </text>
    </comment>
    <comment ref="C142" authorId="0" shapeId="0">
      <text>
        <r>
          <rPr>
            <sz val="8"/>
            <color indexed="81"/>
            <rFont val="Tahoma"/>
            <family val="2"/>
          </rPr>
          <t xml:space="preserve">Higher the % = Greater the Learning Intensity.
Example: 30 events at 25 ed hrs is less intense than 20 events at 25 hr 
</t>
        </r>
      </text>
    </comment>
    <comment ref="A161" authorId="0" shapeId="0">
      <text>
        <r>
          <rPr>
            <sz val="8"/>
            <color indexed="81"/>
            <rFont val="Tahoma"/>
            <family val="2"/>
          </rPr>
          <t xml:space="preserve">Compares a specific faith groups total attendance to the total sum of all faith groups total attendance.  </t>
        </r>
      </text>
    </comment>
    <comment ref="C161" authorId="0" shapeId="0">
      <text>
        <r>
          <rPr>
            <sz val="8"/>
            <color indexed="81"/>
            <rFont val="Tahoma"/>
            <family val="2"/>
          </rPr>
          <t xml:space="preserve">This shows the overall
volunteer % of the total participant population in implementing the programs listed.  
</t>
        </r>
      </text>
    </comment>
    <comment ref="D161" authorId="0" shapeId="0">
      <text>
        <r>
          <rPr>
            <sz val="8"/>
            <color indexed="81"/>
            <rFont val="Tahoma"/>
            <family val="2"/>
          </rPr>
          <t xml:space="preserve">This identifies the AF %
of the total Cost (NAF &amp; AF Funds) used in support of these RE programs.
</t>
        </r>
      </text>
    </comment>
    <comment ref="E161" authorId="0" shapeId="0">
      <text>
        <r>
          <rPr>
            <sz val="8"/>
            <color indexed="81"/>
            <rFont val="Tahoma"/>
            <family val="2"/>
          </rPr>
          <t xml:space="preserve">This identifies the NAF %
of the total cost in support of the RE programs.
</t>
        </r>
      </text>
    </comment>
    <comment ref="F161" authorId="0" shapeId="0">
      <text>
        <r>
          <rPr>
            <sz val="8"/>
            <color indexed="81"/>
            <rFont val="Tahoma"/>
            <family val="2"/>
          </rPr>
          <t>This identifies by faith group the</t>
        </r>
        <r>
          <rPr>
            <b/>
            <sz val="8"/>
            <color indexed="81"/>
            <rFont val="Tahoma"/>
            <family val="2"/>
          </rPr>
          <t xml:space="preserve"> cost per participant</t>
        </r>
        <r>
          <rPr>
            <sz val="8"/>
            <color indexed="81"/>
            <rFont val="Tahoma"/>
            <family val="2"/>
          </rPr>
          <t xml:space="preserve">.  Both the </t>
        </r>
        <r>
          <rPr>
            <b/>
            <sz val="8"/>
            <color indexed="81"/>
            <rFont val="Tahoma"/>
            <family val="2"/>
          </rPr>
          <t>AF and NAF</t>
        </r>
        <r>
          <rPr>
            <sz val="8"/>
            <color indexed="81"/>
            <rFont val="Tahoma"/>
            <family val="2"/>
          </rPr>
          <t xml:space="preserve"> are added together and then divided by the total number of participants for that faith group. </t>
        </r>
      </text>
    </comment>
    <comment ref="G161" authorId="0" shapeId="0">
      <text>
        <r>
          <rPr>
            <sz val="8"/>
            <color indexed="81"/>
            <rFont val="Tahoma"/>
            <family val="2"/>
          </rPr>
          <t xml:space="preserve">Identifies the relationship between # of events to total educational hours.  Higher the % the greater the learning intensity. 
</t>
        </r>
      </text>
    </comment>
    <comment ref="H161" authorId="0" shapeId="0">
      <text>
        <r>
          <rPr>
            <sz val="8"/>
            <color indexed="81"/>
            <rFont val="Tahoma"/>
            <family val="2"/>
          </rPr>
          <t>Identifies associated cost per program event. Total Costs divided by total # of events</t>
        </r>
      </text>
    </comment>
    <comment ref="I161" authorId="0" shapeId="0">
      <text>
        <r>
          <rPr>
            <sz val="8"/>
            <color indexed="81"/>
            <rFont val="Tahoma"/>
            <family val="2"/>
          </rPr>
          <t>Shows cost associated to producing one educational hour 
Total Cost divided by total educational hours</t>
        </r>
      </text>
    </comment>
  </commentList>
</comments>
</file>

<file path=xl/comments5.xml><?xml version="1.0" encoding="utf-8"?>
<comments xmlns="http://schemas.openxmlformats.org/spreadsheetml/2006/main">
  <authors>
    <author>mike.thompson</author>
  </authors>
  <commentList>
    <comment ref="A4" authorId="0" shapeId="0">
      <text>
        <r>
          <rPr>
            <sz val="8"/>
            <color indexed="81"/>
            <rFont val="Tahoma"/>
            <family val="2"/>
          </rPr>
          <t>The total attendance of all RE programs produced by each faith group.  Example:  Protestants
attendance of all RE programs added together equals "attendance totals"</t>
        </r>
      </text>
    </comment>
    <comment ref="F4" authorId="0" shapeId="0">
      <text>
        <r>
          <rPr>
            <sz val="8"/>
            <color indexed="81"/>
            <rFont val="Tahoma"/>
            <family val="2"/>
          </rPr>
          <t xml:space="preserve">Number of Volunteers is the actual number of volunteers who "participated" in making these programs happen.  Use your </t>
        </r>
        <r>
          <rPr>
            <u/>
            <sz val="8"/>
            <color indexed="81"/>
            <rFont val="Tahoma"/>
            <family val="2"/>
          </rPr>
          <t xml:space="preserve">enrollment or sign up numbers </t>
        </r>
        <r>
          <rPr>
            <sz val="8"/>
            <color indexed="81"/>
            <rFont val="Tahoma"/>
            <family val="2"/>
          </rPr>
          <t>for these totals. If not available then use the highest volunteer attendance for the program.</t>
        </r>
      </text>
    </comment>
    <comment ref="G4" authorId="0" shapeId="0">
      <text>
        <r>
          <rPr>
            <sz val="8"/>
            <color indexed="81"/>
            <rFont val="Tahoma"/>
            <family val="2"/>
          </rPr>
          <t xml:space="preserve">Number of Participants is the actual number of people who attended these programs.  Do not confuse this with attendance. 
Example: VBS had an attendance of 500 but the number of participants were 121.  Participants will equal your enrollment for your program. If this is not available use your highest attendance of a single event for the program. 
</t>
        </r>
      </text>
    </comment>
    <comment ref="C142" authorId="0" shapeId="0">
      <text>
        <r>
          <rPr>
            <sz val="8"/>
            <color indexed="81"/>
            <rFont val="Tahoma"/>
            <family val="2"/>
          </rPr>
          <t xml:space="preserve">Higher the % = Greater the Learning Intensity.
Example: 30 events at 25 ed hrs is less intense than 20 events at 25 hr 
</t>
        </r>
      </text>
    </comment>
    <comment ref="A161" authorId="0" shapeId="0">
      <text>
        <r>
          <rPr>
            <sz val="8"/>
            <color indexed="81"/>
            <rFont val="Tahoma"/>
            <family val="2"/>
          </rPr>
          <t xml:space="preserve">Compares a specific faith groups total attendance to the total sum of all faith groups total attendance.  </t>
        </r>
      </text>
    </comment>
    <comment ref="C161" authorId="0" shapeId="0">
      <text>
        <r>
          <rPr>
            <sz val="8"/>
            <color indexed="81"/>
            <rFont val="Tahoma"/>
            <family val="2"/>
          </rPr>
          <t xml:space="preserve">This shows the overall
volunteer % of the total participant population in implementing the programs listed.  
</t>
        </r>
      </text>
    </comment>
    <comment ref="D161" authorId="0" shapeId="0">
      <text>
        <r>
          <rPr>
            <sz val="8"/>
            <color indexed="81"/>
            <rFont val="Tahoma"/>
            <family val="2"/>
          </rPr>
          <t xml:space="preserve">This identifies the AF %
of the total Cost (NAF &amp; AF Funds) used in support of these RE programs.
</t>
        </r>
      </text>
    </comment>
    <comment ref="E161" authorId="0" shapeId="0">
      <text>
        <r>
          <rPr>
            <sz val="8"/>
            <color indexed="81"/>
            <rFont val="Tahoma"/>
            <family val="2"/>
          </rPr>
          <t xml:space="preserve">This identifies the NAF %
of the total cost in support of the RE programs.
</t>
        </r>
      </text>
    </comment>
    <comment ref="F161" authorId="0" shapeId="0">
      <text>
        <r>
          <rPr>
            <sz val="8"/>
            <color indexed="81"/>
            <rFont val="Tahoma"/>
            <family val="2"/>
          </rPr>
          <t>This identifies by faith group the</t>
        </r>
        <r>
          <rPr>
            <b/>
            <sz val="8"/>
            <color indexed="81"/>
            <rFont val="Tahoma"/>
            <family val="2"/>
          </rPr>
          <t xml:space="preserve"> cost per participant</t>
        </r>
        <r>
          <rPr>
            <sz val="8"/>
            <color indexed="81"/>
            <rFont val="Tahoma"/>
            <family val="2"/>
          </rPr>
          <t xml:space="preserve">.  Both the </t>
        </r>
        <r>
          <rPr>
            <b/>
            <sz val="8"/>
            <color indexed="81"/>
            <rFont val="Tahoma"/>
            <family val="2"/>
          </rPr>
          <t>AF and NAF</t>
        </r>
        <r>
          <rPr>
            <sz val="8"/>
            <color indexed="81"/>
            <rFont val="Tahoma"/>
            <family val="2"/>
          </rPr>
          <t xml:space="preserve"> are added together and then divided by the total number of participants for that faith group. </t>
        </r>
      </text>
    </comment>
    <comment ref="G161" authorId="0" shapeId="0">
      <text>
        <r>
          <rPr>
            <sz val="8"/>
            <color indexed="81"/>
            <rFont val="Tahoma"/>
            <family val="2"/>
          </rPr>
          <t xml:space="preserve">Identifies the relationship between # of events to total educational hours.  Higher the % the greater the learning intensity. 
</t>
        </r>
      </text>
    </comment>
    <comment ref="H161" authorId="0" shapeId="0">
      <text>
        <r>
          <rPr>
            <sz val="8"/>
            <color indexed="81"/>
            <rFont val="Tahoma"/>
            <family val="2"/>
          </rPr>
          <t>Identifies associated cost per program event. Total Costs divided by total # of events</t>
        </r>
      </text>
    </comment>
    <comment ref="I161" authorId="0" shapeId="0">
      <text>
        <r>
          <rPr>
            <sz val="8"/>
            <color indexed="81"/>
            <rFont val="Tahoma"/>
            <family val="2"/>
          </rPr>
          <t>Shows cost associated to producing one educational hour 
Total Cost divided by total educational hours</t>
        </r>
      </text>
    </comment>
  </commentList>
</comments>
</file>

<file path=xl/comments6.xml><?xml version="1.0" encoding="utf-8"?>
<comments xmlns="http://schemas.openxmlformats.org/spreadsheetml/2006/main">
  <authors>
    <author>mike.thompson</author>
  </authors>
  <commentList>
    <comment ref="A4" authorId="0" shapeId="0">
      <text>
        <r>
          <rPr>
            <sz val="8"/>
            <color indexed="81"/>
            <rFont val="Tahoma"/>
            <family val="2"/>
          </rPr>
          <t>The total attendance of all RE programs produced by each faith group.  Example:  Protestants
attendance of all RE programs added together equals "attendance totals"</t>
        </r>
      </text>
    </comment>
    <comment ref="F4" authorId="0" shapeId="0">
      <text>
        <r>
          <rPr>
            <sz val="8"/>
            <color indexed="81"/>
            <rFont val="Tahoma"/>
            <family val="2"/>
          </rPr>
          <t xml:space="preserve">Number of Volunteers is the actual number of volunteers who "participated" in making these programs happen.  Use your </t>
        </r>
        <r>
          <rPr>
            <u/>
            <sz val="8"/>
            <color indexed="81"/>
            <rFont val="Tahoma"/>
            <family val="2"/>
          </rPr>
          <t xml:space="preserve">enrollment or sign up numbers </t>
        </r>
        <r>
          <rPr>
            <sz val="8"/>
            <color indexed="81"/>
            <rFont val="Tahoma"/>
            <family val="2"/>
          </rPr>
          <t>for these totals. If not available then use the highest volunteer attendance for the program.</t>
        </r>
      </text>
    </comment>
    <comment ref="G4" authorId="0" shapeId="0">
      <text>
        <r>
          <rPr>
            <sz val="8"/>
            <color indexed="81"/>
            <rFont val="Tahoma"/>
            <family val="2"/>
          </rPr>
          <t xml:space="preserve">Number of Participants is the actual number of people who attended these programs.  Do not confuse this with attendance. 
Example: VBS had an attendance of 500 but the number of participants were 121.  Participants will equal your enrollment for your program. If this is not available use your highest attendance of a single event for the program. 
</t>
        </r>
      </text>
    </comment>
    <comment ref="C141" authorId="0" shapeId="0">
      <text>
        <r>
          <rPr>
            <sz val="8"/>
            <color indexed="81"/>
            <rFont val="Tahoma"/>
            <family val="2"/>
          </rPr>
          <t xml:space="preserve">Higher the % = Greater the Learning Intensity.
Example: 30 events at 25 ed hrs is less intense than 20 events at 25 hr 
</t>
        </r>
      </text>
    </comment>
    <comment ref="A160" authorId="0" shapeId="0">
      <text>
        <r>
          <rPr>
            <sz val="8"/>
            <color indexed="81"/>
            <rFont val="Tahoma"/>
            <family val="2"/>
          </rPr>
          <t xml:space="preserve">Compares a specific faith groups total attendance to the total sum of all faith groups total attendance.  </t>
        </r>
      </text>
    </comment>
    <comment ref="C160" authorId="0" shapeId="0">
      <text>
        <r>
          <rPr>
            <sz val="8"/>
            <color indexed="81"/>
            <rFont val="Tahoma"/>
            <family val="2"/>
          </rPr>
          <t xml:space="preserve">This shows the overall
volunteer % of the total participant population in implementing the programs listed.  
</t>
        </r>
      </text>
    </comment>
    <comment ref="D160" authorId="0" shapeId="0">
      <text>
        <r>
          <rPr>
            <sz val="8"/>
            <color indexed="81"/>
            <rFont val="Tahoma"/>
            <family val="2"/>
          </rPr>
          <t xml:space="preserve">This identifies the AF %
of the total Cost (NAF &amp; AF Funds) used in support of these RE programs.
</t>
        </r>
      </text>
    </comment>
    <comment ref="E160" authorId="0" shapeId="0">
      <text>
        <r>
          <rPr>
            <sz val="8"/>
            <color indexed="81"/>
            <rFont val="Tahoma"/>
            <family val="2"/>
          </rPr>
          <t xml:space="preserve">This identifies the NAF %
of the total cost in support of the RE programs.
</t>
        </r>
      </text>
    </comment>
    <comment ref="F160" authorId="0" shapeId="0">
      <text>
        <r>
          <rPr>
            <sz val="8"/>
            <color indexed="81"/>
            <rFont val="Tahoma"/>
            <family val="2"/>
          </rPr>
          <t>This identifies by faith group the</t>
        </r>
        <r>
          <rPr>
            <b/>
            <sz val="8"/>
            <color indexed="81"/>
            <rFont val="Tahoma"/>
            <family val="2"/>
          </rPr>
          <t xml:space="preserve"> cost per participant</t>
        </r>
        <r>
          <rPr>
            <sz val="8"/>
            <color indexed="81"/>
            <rFont val="Tahoma"/>
            <family val="2"/>
          </rPr>
          <t xml:space="preserve">.  Both the </t>
        </r>
        <r>
          <rPr>
            <b/>
            <sz val="8"/>
            <color indexed="81"/>
            <rFont val="Tahoma"/>
            <family val="2"/>
          </rPr>
          <t>AF and NAF</t>
        </r>
        <r>
          <rPr>
            <sz val="8"/>
            <color indexed="81"/>
            <rFont val="Tahoma"/>
            <family val="2"/>
          </rPr>
          <t xml:space="preserve"> are added together and then divided by the total number of participants for that faith group. </t>
        </r>
      </text>
    </comment>
    <comment ref="G160" authorId="0" shapeId="0">
      <text>
        <r>
          <rPr>
            <sz val="8"/>
            <color indexed="81"/>
            <rFont val="Tahoma"/>
            <family val="2"/>
          </rPr>
          <t xml:space="preserve">Identifies the relationship between # of events to total educational hours.  Higher the % the greater the learning intensity. 
</t>
        </r>
      </text>
    </comment>
    <comment ref="H160" authorId="0" shapeId="0">
      <text>
        <r>
          <rPr>
            <sz val="8"/>
            <color indexed="81"/>
            <rFont val="Tahoma"/>
            <family val="2"/>
          </rPr>
          <t>Identifies associated cost per program event. Total Costs divided by total # of events</t>
        </r>
      </text>
    </comment>
    <comment ref="I160" authorId="0" shapeId="0">
      <text>
        <r>
          <rPr>
            <sz val="8"/>
            <color indexed="81"/>
            <rFont val="Tahoma"/>
            <family val="2"/>
          </rPr>
          <t>Shows cost associated to producing one educational hour 
Total Cost divided by total educational hours</t>
        </r>
      </text>
    </comment>
  </commentList>
</comments>
</file>

<file path=xl/sharedStrings.xml><?xml version="1.0" encoding="utf-8"?>
<sst xmlns="http://schemas.openxmlformats.org/spreadsheetml/2006/main" count="1027" uniqueCount="156">
  <si>
    <t>U.S. ARMY CHAPLAINCY RELIGIOUS EDUCATION QUARTERLY PROFILE</t>
  </si>
  <si>
    <t>Faith Group</t>
  </si>
  <si>
    <t>Educational Hours</t>
  </si>
  <si>
    <t>Number of</t>
  </si>
  <si>
    <t>RE Programs</t>
  </si>
  <si>
    <t xml:space="preserve">Number of </t>
  </si>
  <si>
    <t>Participants</t>
  </si>
  <si>
    <t>Volunteers</t>
  </si>
  <si>
    <t>Total $</t>
  </si>
  <si>
    <t>AF Spent</t>
  </si>
  <si>
    <t>NAF Spent</t>
  </si>
  <si>
    <t>Protestant</t>
  </si>
  <si>
    <t>Catholic</t>
  </si>
  <si>
    <t>Islamic</t>
  </si>
  <si>
    <t>Wiccan</t>
  </si>
  <si>
    <t>RE Events</t>
  </si>
  <si>
    <t>Data Heading Definitions</t>
  </si>
  <si>
    <t>Number of Programs</t>
  </si>
  <si>
    <t xml:space="preserve">our military members in exercising their religious freedoms through faith formation programs.  Your installation or garrison level data base will be more </t>
  </si>
  <si>
    <t>Number of Events</t>
  </si>
  <si>
    <t xml:space="preserve">An event is one "session" within a program.  All programs are made up of sessions or events.  For example Sunday School may meet 30  </t>
  </si>
  <si>
    <t xml:space="preserve">Sunday School </t>
  </si>
  <si>
    <t>CRE/CCD</t>
  </si>
  <si>
    <t>Bible Study</t>
  </si>
  <si>
    <t>VBS</t>
  </si>
  <si>
    <t>Children's Church</t>
  </si>
  <si>
    <t>Program</t>
  </si>
  <si>
    <t>Events</t>
  </si>
  <si>
    <t>Total Events</t>
  </si>
  <si>
    <t>Number of Educational</t>
  </si>
  <si>
    <t>Hours</t>
  </si>
  <si>
    <t xml:space="preserve">Every RE program produces a certain number of educational hours.  This can be determined by adding up the length of </t>
  </si>
  <si>
    <t>each session or event.  Lets develop the above example further.</t>
  </si>
  <si>
    <t>Length in minutes per event</t>
  </si>
  <si>
    <t>extensive and detailed than this basic profile.  This you will need to develop and maintain as you role up your data into this quarterly template by the suspense date</t>
  </si>
  <si>
    <t>Jewish</t>
  </si>
  <si>
    <t>Orthodox</t>
  </si>
  <si>
    <t>Program Total Ed Hours</t>
  </si>
  <si>
    <t>(Multiply events X minutes/divide by 60 = hours)</t>
  </si>
  <si>
    <t>Participants are those who attend a program for the stated educational purpose, therefore "everyone" is to be counted including: teachers and volunteers.</t>
  </si>
  <si>
    <t>Total AF $ Spent</t>
  </si>
  <si>
    <t>Total NAF $ Spent</t>
  </si>
  <si>
    <r>
      <t xml:space="preserve">The question being asked here is "how much non-appropriated dollars are being spent for </t>
    </r>
    <r>
      <rPr>
        <u/>
        <sz val="8"/>
        <rFont val="Arial"/>
        <family val="2"/>
      </rPr>
      <t>resources, supplies and curriculum</t>
    </r>
    <r>
      <rPr>
        <sz val="8"/>
        <rFont val="Arial"/>
        <family val="2"/>
      </rPr>
      <t xml:space="preserve"> for the RE programs listed above?" </t>
    </r>
  </si>
  <si>
    <r>
      <t xml:space="preserve">The question being asked here is "how much appropriated dollars are being spent for </t>
    </r>
    <r>
      <rPr>
        <u/>
        <sz val="8"/>
        <rFont val="Arial"/>
        <family val="2"/>
      </rPr>
      <t>resources and curriculum</t>
    </r>
    <r>
      <rPr>
        <sz val="8"/>
        <rFont val="Arial"/>
        <family val="2"/>
      </rPr>
      <t xml:space="preserve"> for the RE programs listed above by faith group?" </t>
    </r>
  </si>
  <si>
    <t>This number represents the total religious education programs that your installation or garrison provides the community.</t>
  </si>
  <si>
    <t>program over the course of a quarter.</t>
  </si>
  <si>
    <t>You do not need to break this down by resources or curriculum, raw data is all what is necessary for this report.  See your Chaplain Resource Manager for this data.</t>
  </si>
  <si>
    <r>
      <t>Purpose of this Statistical Report:</t>
    </r>
    <r>
      <rPr>
        <sz val="10"/>
        <rFont val="Arial"/>
        <family val="2"/>
      </rPr>
      <t xml:space="preserve">  This template is to provide a basic Army wide RE profile that describes a basic overview of the activities of    </t>
    </r>
  </si>
  <si>
    <t xml:space="preserve">times during the year.  This equals 30 events.  Taking the "First"  program example above lets see how the events might add up for each </t>
  </si>
  <si>
    <t>First Example</t>
  </si>
  <si>
    <t>Second Example</t>
  </si>
  <si>
    <t>Sunday School (1), CRE/CCD (1), Bible Study (1), VBS (1), Children's Church (1)  = Total of "5" RE programs</t>
  </si>
  <si>
    <t xml:space="preserve">Installations with multiple "like" programs: Sunday School (3), CRE/CCD (3), Bible Study (5), VBS (3), Children's Church (4) = "18"  RE programs </t>
  </si>
  <si>
    <t>Based on First Example</t>
  </si>
  <si>
    <t>Installation Name and Location:</t>
  </si>
  <si>
    <t>Sub Totals</t>
  </si>
  <si>
    <t>Religious Education Quarterly Profile Analysis</t>
  </si>
  <si>
    <t>Number of RE Programs</t>
  </si>
  <si>
    <t>Total</t>
  </si>
  <si>
    <t>Cost</t>
  </si>
  <si>
    <t>%</t>
  </si>
  <si>
    <t>AF</t>
  </si>
  <si>
    <t>NAF</t>
  </si>
  <si>
    <t xml:space="preserve">Volunteer </t>
  </si>
  <si>
    <t>Participant ratio</t>
  </si>
  <si>
    <t>Ratio</t>
  </si>
  <si>
    <t>Educational Hours offered</t>
  </si>
  <si>
    <t>Total Cost AF &amp; NAF</t>
  </si>
  <si>
    <t>Percentage AF Cost</t>
  </si>
  <si>
    <t>Percentage NAF Cost</t>
  </si>
  <si>
    <t xml:space="preserve">AF Cost </t>
  </si>
  <si>
    <t xml:space="preserve">Participant </t>
  </si>
  <si>
    <t>AF Distribution</t>
  </si>
  <si>
    <t>NAF Distribution</t>
  </si>
  <si>
    <t>Overall Estimates</t>
  </si>
  <si>
    <t xml:space="preserve">Learning </t>
  </si>
  <si>
    <t xml:space="preserve">Cost per </t>
  </si>
  <si>
    <t>Event</t>
  </si>
  <si>
    <t>Cost per</t>
  </si>
  <si>
    <t>Ed Hour</t>
  </si>
  <si>
    <t>hours</t>
  </si>
  <si>
    <t>Savings</t>
  </si>
  <si>
    <t>Intensity</t>
  </si>
  <si>
    <t xml:space="preserve">of these variables will influence the educational intensity level and amount of resources needed to implement the program.  </t>
  </si>
  <si>
    <t>nothing</t>
  </si>
  <si>
    <t>events</t>
  </si>
  <si>
    <t>attendance</t>
  </si>
  <si>
    <t xml:space="preserve">Estimated </t>
  </si>
  <si>
    <t>Buddhism</t>
  </si>
  <si>
    <t>"Be Proud...Tell Their Story"</t>
  </si>
  <si>
    <t xml:space="preserve">% of Volunteers to </t>
  </si>
  <si>
    <t>% of Volunteers to Participants</t>
  </si>
  <si>
    <t>Learning Intensity Level</t>
  </si>
  <si>
    <t>Note:  Each RE program is influenced by three relational characteristics:   # of events, # of educational hours, and total funds used.  Changing one or more</t>
  </si>
  <si>
    <t>highest</t>
  </si>
  <si>
    <t>Move Mouse Cursor Over Red Tab Cell for Category Definition</t>
  </si>
  <si>
    <t>LDS</t>
  </si>
  <si>
    <t>Joint Faith Activities</t>
  </si>
  <si>
    <t>Attendance</t>
  </si>
  <si>
    <t>These faith categories represent "basic" groupings to account for all RE activity.  Please note that "Joint Faith Activities" means two or more</t>
  </si>
  <si>
    <t xml:space="preserve">faith groups sharing a common activity, (i.e. community wide VBS  for Catholics and Protestants).  Also note that "Protestant" is a collective category </t>
  </si>
  <si>
    <t xml:space="preserve">to be inclusive of all Christian faith groups that are not identified by the other labels.  Treat Youth Ministry as RE Programs.   </t>
  </si>
  <si>
    <t>Number of Participants</t>
  </si>
  <si>
    <t>Number of  Volunteers</t>
  </si>
  <si>
    <r>
      <t xml:space="preserve">  Example: VBS 5 day attendance: 90, 95, 84, 102, 115 = total sum 486 (attendance) but the </t>
    </r>
    <r>
      <rPr>
        <b/>
        <sz val="8"/>
        <rFont val="Arial"/>
        <family val="2"/>
      </rPr>
      <t>number of participants</t>
    </r>
    <r>
      <rPr>
        <sz val="8"/>
        <rFont val="Arial"/>
        <family val="2"/>
      </rPr>
      <t xml:space="preserve"> were 1</t>
    </r>
    <r>
      <rPr>
        <u/>
        <sz val="8"/>
        <rFont val="Arial"/>
        <family val="2"/>
      </rPr>
      <t>25 based on enrollment</t>
    </r>
    <r>
      <rPr>
        <sz val="8"/>
        <rFont val="Arial"/>
        <family val="2"/>
      </rPr>
      <t>.</t>
    </r>
  </si>
  <si>
    <t>How many volunteers participated in this program?</t>
  </si>
  <si>
    <t xml:space="preserve">A volunteer is someone who provides a necessary service in the implementation of the RE program.  The question we are asking with this statistic is... </t>
  </si>
  <si>
    <r>
      <t xml:space="preserve">Example: VBS 5 day volunteer attendance: 45, 51, 51, 48, 52 = total sum 247 (attendance) but the </t>
    </r>
    <r>
      <rPr>
        <b/>
        <sz val="8"/>
        <rFont val="Arial"/>
        <family val="2"/>
      </rPr>
      <t xml:space="preserve">number of volunteers </t>
    </r>
    <r>
      <rPr>
        <sz val="8"/>
        <rFont val="Arial"/>
        <family val="2"/>
      </rPr>
      <t xml:space="preserve">who </t>
    </r>
    <r>
      <rPr>
        <b/>
        <sz val="8"/>
        <rFont val="Arial"/>
        <family val="2"/>
      </rPr>
      <t>participated</t>
    </r>
    <r>
      <rPr>
        <sz val="8"/>
        <rFont val="Arial"/>
        <family val="2"/>
      </rPr>
      <t xml:space="preserve"> </t>
    </r>
  </si>
  <si>
    <t>Atttendance may not give us this number, look at your sign up or enrollment to identify the number of volunteers involved to make this program happen.</t>
  </si>
  <si>
    <r>
      <t xml:space="preserve">in the program were </t>
    </r>
    <r>
      <rPr>
        <u/>
        <sz val="8"/>
        <rFont val="Arial"/>
        <family val="2"/>
      </rPr>
      <t xml:space="preserve">65 based on the </t>
    </r>
    <r>
      <rPr>
        <b/>
        <u/>
        <sz val="8"/>
        <rFont val="Arial"/>
        <family val="2"/>
      </rPr>
      <t>enrollment of volunteers.</t>
    </r>
    <r>
      <rPr>
        <u/>
        <sz val="8"/>
        <rFont val="Arial"/>
        <family val="2"/>
      </rPr>
      <t xml:space="preserve">  </t>
    </r>
  </si>
  <si>
    <t>Number of Volunteers</t>
  </si>
  <si>
    <t xml:space="preserve">Cost Per </t>
  </si>
  <si>
    <t>Participant</t>
  </si>
  <si>
    <t>Comparisons</t>
  </si>
  <si>
    <t>Totals</t>
  </si>
  <si>
    <t>Categories</t>
  </si>
  <si>
    <t>Other Faiths</t>
  </si>
  <si>
    <t>Attendance Totals</t>
  </si>
  <si>
    <t xml:space="preserve">This is the total "attendance" of all RE programs by faith group.  Attendance is the sum of the number of people who attended each RE program event. </t>
  </si>
  <si>
    <t>Example</t>
  </si>
  <si>
    <t>You do not need to break this down by resources, supplies or curriculum, raw data is all what is necessary for this report.  See your Chaplain Resource Manager for this data.</t>
  </si>
  <si>
    <t>Each week 100 people attend Sunday School for 13 weeks.  Total attendance for this program is 100 X 13 = 1300.  Your total attendance is 1300.</t>
  </si>
  <si>
    <t>Highest Attendance</t>
  </si>
  <si>
    <t xml:space="preserve">When enrollment numbers are not available use "highest attendance" (in example 115).  </t>
  </si>
  <si>
    <t>"Enrollment"</t>
  </si>
  <si>
    <t>If not available use</t>
  </si>
  <si>
    <r>
      <t xml:space="preserve">The question to answer is, </t>
    </r>
    <r>
      <rPr>
        <b/>
        <sz val="8"/>
        <rFont val="Arial"/>
        <family val="2"/>
      </rPr>
      <t xml:space="preserve">"How many people attended this program?" </t>
    </r>
    <r>
      <rPr>
        <sz val="8"/>
        <rFont val="Arial"/>
        <family val="2"/>
      </rPr>
      <t xml:space="preserve">Please note that participants and attendance are NOT the same.   </t>
    </r>
  </si>
  <si>
    <t>January</t>
  </si>
  <si>
    <t>Suspense:</t>
  </si>
  <si>
    <t>April</t>
  </si>
  <si>
    <t>July</t>
  </si>
  <si>
    <t>October</t>
  </si>
  <si>
    <t xml:space="preserve">listed above.  This statistical profile reflects the religious education activity of the installation.  </t>
  </si>
  <si>
    <t>DRE</t>
  </si>
  <si>
    <t>Child Protection Screening and Background Check Processing</t>
  </si>
  <si>
    <t># of volunteer BKGD CKs processed</t>
  </si>
  <si>
    <t xml:space="preserve"># of hours* </t>
  </si>
  <si>
    <t>Ave Time (min)/BKGD CK</t>
  </si>
  <si>
    <t>Who is FMgr?</t>
  </si>
  <si>
    <t xml:space="preserve"> </t>
  </si>
  <si>
    <t>*Determine as accurately as possible how much time you spent this quarter processing background checks.</t>
  </si>
  <si>
    <t xml:space="preserve">  QUARTERLY  EXAMPLE ONLY                                   FY 2017                                               QUARTERLY  EXAMPLE ONLY</t>
  </si>
  <si>
    <t xml:space="preserve">   Annual - Running Total                                   FY 2018                                                </t>
  </si>
  <si>
    <t xml:space="preserve">    First Quarter: Oct, Nov, Dec                                   FY 2018                                          </t>
  </si>
  <si>
    <t xml:space="preserve">   Second Quarter: Jan, Feb, Mar                                   FY 2018                                            </t>
  </si>
  <si>
    <t xml:space="preserve">    Third Quarter: Apr, May, Jun                                   FY 2018                                          </t>
  </si>
  <si>
    <t xml:space="preserve">    Fourth Quarter: Jul, Aug, Sep                                   FY 2018                                             </t>
  </si>
  <si>
    <t>NFE</t>
  </si>
  <si>
    <t>Best RE Practice</t>
  </si>
  <si>
    <t>Please write a descriptive narratives about your best RE program practice that has been exceptionally successful, unique in design, targeted a unique group or addressed a specific RE need.</t>
  </si>
  <si>
    <t>Left Click Below to Type                                                                                                   Best Practice</t>
  </si>
  <si>
    <t>Fort Knox</t>
  </si>
  <si>
    <t>Mr. Lee, Myoung Jin (Joseph)</t>
  </si>
  <si>
    <t>The Fort Knox chapel mission team went to La Gonave, Haiti on December 1-10, 2017. Fourteen adults, including two chaplains, went to the orphanage in La Gonave, Haiti. While they were there, they built up a solar electric fence through rocky hills and trees around 3 Haitian acres, or 8 American acres. In addition, they made a self-generator and cleaned and diagnosed car issues. Most of the female team members worked on making Jesse tree projects with the kids. The teams told special Bible verses and stories part aiming to each ornament to the children so that they can all create their own story and tell their story to other children. Chaplain VanderJagt, our Garrison chaplain, brought a 200 inch screen and sound systems to show movies to the kids and neighbors. They saw various Jesus movies and one of the neighbors even decided to take Jesus as his savior. I think this is why we are sacrificing time, money and effort to the mission trip as we spread the Gospel and the love of Jesus Christ.</t>
  </si>
  <si>
    <t>Mr. Lee</t>
  </si>
  <si>
    <t>The Fort Knox youth group went to Winter Jam on January 6th. Winter Jam is a Christian tour concert where people can sing and listen to Christian bands and artists throughout the night along with food and other concessions. To have a better seating arrangement the youth group camped outside the stadium a few hours early and withstood the cold. The youth group was provided hand warmers and Mr. Nonaka and Mrs. Chung were kind enough to bring hot drinks for everybody. By the end, everyone left for home with a joyful attitude and a more faithful heart.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</si>
</sst>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9" x14ac:knownFonts="1">
    <font>
      <sz val="10"/>
      <name val="Arial"/>
    </font>
    <font>
      <sz val="10"/>
      <name val="Arial"/>
      <family val="2"/>
    </font>
    <font>
      <b/>
      <sz val="10"/>
      <name val="Arial"/>
      <family val="2"/>
    </font>
    <font>
      <b/>
      <sz val="14"/>
      <name val="Arial"/>
      <family val="2"/>
    </font>
    <font>
      <b/>
      <sz val="12"/>
      <name val="Arial"/>
      <family val="2"/>
    </font>
    <font>
      <sz val="8"/>
      <name val="Arial"/>
      <family val="2"/>
    </font>
    <font>
      <b/>
      <sz val="8"/>
      <name val="Arial"/>
      <family val="2"/>
    </font>
    <font>
      <u/>
      <sz val="8"/>
      <name val="Arial"/>
      <family val="2"/>
    </font>
    <font>
      <b/>
      <sz val="9"/>
      <name val="Arial"/>
      <family val="2"/>
    </font>
    <font>
      <sz val="9"/>
      <name val="Arial"/>
      <family val="2"/>
    </font>
    <font>
      <i/>
      <sz val="8"/>
      <name val="Arial"/>
      <family val="2"/>
    </font>
    <font>
      <sz val="8"/>
      <color indexed="81"/>
      <name val="Tahoma"/>
      <family val="2"/>
    </font>
    <font>
      <sz val="8"/>
      <name val="Arial"/>
      <family val="2"/>
    </font>
    <font>
      <sz val="8"/>
      <color indexed="10"/>
      <name val="Arial"/>
      <family val="2"/>
    </font>
    <font>
      <sz val="10"/>
      <name val="Arial"/>
      <family val="2"/>
    </font>
    <font>
      <b/>
      <sz val="8"/>
      <color indexed="81"/>
      <name val="Tahoma"/>
      <family val="2"/>
    </font>
    <font>
      <b/>
      <u/>
      <sz val="8"/>
      <name val="Arial"/>
      <family val="2"/>
    </font>
    <font>
      <u/>
      <sz val="8"/>
      <color indexed="81"/>
      <name val="Tahoma"/>
      <family val="2"/>
    </font>
    <font>
      <sz val="8"/>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0" fillId="0" borderId="0" xfId="0" applyBorder="1"/>
    <xf numFmtId="0" fontId="0" fillId="0" borderId="0" xfId="0" applyFill="1" applyBorder="1"/>
    <xf numFmtId="0" fontId="2" fillId="0" borderId="0" xfId="0" applyFont="1" applyBorder="1"/>
    <xf numFmtId="0" fontId="5" fillId="0" borderId="0" xfId="0" applyFont="1"/>
    <xf numFmtId="0" fontId="5" fillId="0" borderId="1" xfId="0" applyFont="1" applyBorder="1" applyAlignment="1">
      <alignment horizontal="center"/>
    </xf>
    <xf numFmtId="0" fontId="6" fillId="0" borderId="1" xfId="0" applyFont="1" applyBorder="1" applyAlignment="1">
      <alignment horizontal="center"/>
    </xf>
    <xf numFmtId="0" fontId="5" fillId="2" borderId="1" xfId="0" applyFont="1" applyFill="1" applyBorder="1" applyAlignment="1">
      <alignment horizontal="center"/>
    </xf>
    <xf numFmtId="0" fontId="6" fillId="0" borderId="1" xfId="0" applyFont="1" applyFill="1" applyBorder="1" applyAlignment="1">
      <alignment horizontal="center"/>
    </xf>
    <xf numFmtId="0" fontId="5" fillId="0"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2" borderId="6" xfId="0" applyFont="1" applyFill="1" applyBorder="1" applyAlignment="1">
      <alignment horizontal="center"/>
    </xf>
    <xf numFmtId="0" fontId="6" fillId="0" borderId="7" xfId="0" applyFont="1" applyBorder="1" applyAlignment="1">
      <alignment horizontal="center"/>
    </xf>
    <xf numFmtId="0" fontId="4" fillId="0" borderId="0" xfId="0" applyFont="1" applyBorder="1" applyAlignment="1">
      <alignment horizontal="center"/>
    </xf>
    <xf numFmtId="0" fontId="8" fillId="0" borderId="0" xfId="0" applyFont="1"/>
    <xf numFmtId="0" fontId="9" fillId="0" borderId="0" xfId="0" applyFont="1"/>
    <xf numFmtId="0" fontId="10" fillId="0" borderId="0" xfId="0" applyFont="1" applyAlignment="1">
      <alignment horizontal="right"/>
    </xf>
    <xf numFmtId="0" fontId="10" fillId="0" borderId="0" xfId="0" applyFont="1"/>
    <xf numFmtId="4" fontId="0" fillId="0" borderId="0" xfId="0" applyNumberFormat="1"/>
    <xf numFmtId="0" fontId="8" fillId="0" borderId="1" xfId="0" applyFont="1" applyBorder="1" applyAlignment="1">
      <alignment horizontal="center"/>
    </xf>
    <xf numFmtId="0" fontId="8" fillId="0" borderId="8" xfId="0" applyFont="1" applyBorder="1" applyAlignment="1">
      <alignment horizontal="center"/>
    </xf>
    <xf numFmtId="0" fontId="6" fillId="0" borderId="9" xfId="0" applyFont="1" applyFill="1" applyBorder="1" applyAlignment="1">
      <alignment horizontal="center"/>
    </xf>
    <xf numFmtId="9" fontId="0" fillId="0" borderId="0" xfId="0" applyNumberFormat="1" applyAlignment="1">
      <alignment horizontal="center"/>
    </xf>
    <xf numFmtId="4" fontId="0" fillId="0" borderId="0" xfId="0" applyNumberFormat="1" applyAlignment="1">
      <alignment horizontal="center"/>
    </xf>
    <xf numFmtId="164" fontId="0" fillId="0" borderId="0" xfId="0" applyNumberFormat="1" applyAlignment="1">
      <alignment horizontal="center"/>
    </xf>
    <xf numFmtId="3" fontId="5" fillId="0" borderId="0" xfId="0" applyNumberFormat="1" applyFont="1" applyAlignment="1">
      <alignment horizontal="center"/>
    </xf>
    <xf numFmtId="0" fontId="6" fillId="0" borderId="0" xfId="0" applyFont="1" applyAlignment="1">
      <alignment horizontal="center"/>
    </xf>
    <xf numFmtId="0" fontId="5" fillId="0" borderId="0" xfId="0" applyFont="1" applyBorder="1" applyAlignment="1">
      <alignment horizontal="center"/>
    </xf>
    <xf numFmtId="9" fontId="5" fillId="0" borderId="0" xfId="0" applyNumberFormat="1" applyFont="1" applyAlignment="1">
      <alignment horizontal="center"/>
    </xf>
    <xf numFmtId="0" fontId="0" fillId="3" borderId="0" xfId="0" applyFill="1"/>
    <xf numFmtId="9" fontId="0" fillId="0" borderId="0" xfId="0" applyNumberFormat="1"/>
    <xf numFmtId="3" fontId="0" fillId="0" borderId="0" xfId="0" applyNumberFormat="1"/>
    <xf numFmtId="0" fontId="1" fillId="0" borderId="0" xfId="0" applyFont="1"/>
    <xf numFmtId="0" fontId="1" fillId="0" borderId="0" xfId="0" applyFont="1" applyAlignment="1">
      <alignment horizontal="right"/>
    </xf>
    <xf numFmtId="3" fontId="1" fillId="0" borderId="0" xfId="0" applyNumberFormat="1" applyFont="1" applyAlignment="1">
      <alignment horizontal="center"/>
    </xf>
    <xf numFmtId="164" fontId="1" fillId="0" borderId="0" xfId="0" applyNumberFormat="1" applyFont="1" applyAlignment="1">
      <alignment horizontal="center"/>
    </xf>
    <xf numFmtId="9" fontId="1" fillId="0" borderId="0" xfId="0" applyNumberFormat="1" applyFont="1" applyAlignment="1">
      <alignment horizontal="center"/>
    </xf>
    <xf numFmtId="1" fontId="0" fillId="0" borderId="0" xfId="0" applyNumberFormat="1"/>
    <xf numFmtId="0" fontId="13" fillId="0" borderId="0" xfId="0" applyFont="1"/>
    <xf numFmtId="0" fontId="0" fillId="3" borderId="10" xfId="0" applyFill="1" applyBorder="1"/>
    <xf numFmtId="0" fontId="0" fillId="3" borderId="11" xfId="0" applyFill="1" applyBorder="1"/>
    <xf numFmtId="0" fontId="5" fillId="3" borderId="11" xfId="0" applyFont="1" applyFill="1" applyBorder="1" applyAlignment="1">
      <alignment horizontal="center"/>
    </xf>
    <xf numFmtId="0" fontId="0" fillId="3" borderId="12" xfId="0" applyFill="1" applyBorder="1"/>
    <xf numFmtId="44" fontId="1" fillId="0" borderId="0" xfId="1"/>
    <xf numFmtId="3" fontId="2" fillId="4" borderId="13" xfId="0" applyNumberFormat="1" applyFont="1" applyFill="1" applyBorder="1" applyAlignment="1">
      <alignment horizontal="center"/>
    </xf>
    <xf numFmtId="165" fontId="2" fillId="4" borderId="13" xfId="0" applyNumberFormat="1" applyFont="1" applyFill="1" applyBorder="1" applyAlignment="1">
      <alignment horizontal="center"/>
    </xf>
    <xf numFmtId="165" fontId="2" fillId="4" borderId="14" xfId="0" applyNumberFormat="1" applyFont="1" applyFill="1" applyBorder="1" applyAlignment="1">
      <alignment horizontal="center"/>
    </xf>
    <xf numFmtId="1" fontId="1" fillId="0" borderId="0" xfId="2" applyNumberFormat="1"/>
    <xf numFmtId="2" fontId="5" fillId="0" borderId="0" xfId="0" applyNumberFormat="1" applyFont="1" applyAlignment="1">
      <alignment horizontal="center"/>
    </xf>
    <xf numFmtId="0" fontId="6" fillId="0" borderId="3" xfId="0" applyFont="1" applyBorder="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Border="1" applyAlignment="1">
      <alignment horizontal="center"/>
    </xf>
    <xf numFmtId="0" fontId="2" fillId="0" borderId="5" xfId="0" applyFont="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5" fillId="0" borderId="0" xfId="0" applyFont="1" applyAlignment="1"/>
    <xf numFmtId="0" fontId="6" fillId="0" borderId="15" xfId="0" applyFont="1" applyBorder="1" applyAlignment="1">
      <alignment horizontal="center"/>
    </xf>
    <xf numFmtId="9" fontId="6" fillId="0" borderId="13" xfId="0" applyNumberFormat="1" applyFont="1" applyBorder="1" applyAlignment="1">
      <alignment horizontal="center"/>
    </xf>
    <xf numFmtId="2" fontId="6" fillId="0" borderId="13" xfId="0" applyNumberFormat="1" applyFont="1" applyBorder="1" applyAlignment="1">
      <alignment horizontal="center"/>
    </xf>
    <xf numFmtId="165" fontId="6" fillId="0" borderId="13" xfId="0" applyNumberFormat="1" applyFont="1" applyBorder="1" applyAlignment="1">
      <alignment horizontal="center"/>
    </xf>
    <xf numFmtId="165" fontId="6" fillId="0" borderId="14" xfId="0" applyNumberFormat="1" applyFont="1" applyBorder="1" applyAlignment="1">
      <alignment horizontal="center"/>
    </xf>
    <xf numFmtId="0" fontId="2" fillId="0" borderId="0" xfId="0" applyFont="1" applyAlignment="1">
      <alignment horizontal="center"/>
    </xf>
    <xf numFmtId="3" fontId="2" fillId="6" borderId="1" xfId="0" applyNumberFormat="1" applyFont="1" applyFill="1" applyBorder="1" applyAlignment="1" applyProtection="1">
      <alignment horizontal="center"/>
      <protection locked="0"/>
    </xf>
    <xf numFmtId="0" fontId="0" fillId="7" borderId="1" xfId="0" applyFill="1" applyBorder="1" applyAlignment="1">
      <alignment horizontal="center"/>
    </xf>
    <xf numFmtId="0" fontId="2" fillId="4" borderId="13" xfId="0" applyFont="1" applyFill="1" applyBorder="1" applyAlignment="1">
      <alignment horizontal="center"/>
    </xf>
    <xf numFmtId="3" fontId="2" fillId="4" borderId="15" xfId="0" applyNumberFormat="1" applyFont="1" applyFill="1" applyBorder="1" applyAlignment="1">
      <alignment horizontal="center"/>
    </xf>
    <xf numFmtId="9" fontId="12" fillId="0" borderId="0" xfId="2" applyFont="1" applyBorder="1" applyAlignment="1">
      <alignment horizontal="center"/>
    </xf>
    <xf numFmtId="9" fontId="6" fillId="0" borderId="16" xfId="0" applyNumberFormat="1"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14" fillId="7" borderId="8" xfId="0" applyFont="1" applyFill="1" applyBorder="1" applyAlignment="1">
      <alignment horizontal="center"/>
    </xf>
    <xf numFmtId="0" fontId="8" fillId="0" borderId="0" xfId="0" applyFont="1" applyAlignment="1">
      <alignment horizontal="left"/>
    </xf>
    <xf numFmtId="0" fontId="5" fillId="0" borderId="0" xfId="0" applyFont="1" applyAlignment="1">
      <alignment horizontal="left"/>
    </xf>
    <xf numFmtId="0" fontId="6" fillId="0" borderId="20" xfId="0" applyFont="1" applyBorder="1" applyAlignment="1">
      <alignment horizontal="center"/>
    </xf>
    <xf numFmtId="3" fontId="2" fillId="6" borderId="1" xfId="0" applyNumberFormat="1" applyFont="1" applyFill="1" applyBorder="1" applyAlignment="1" applyProtection="1">
      <alignment horizontal="center"/>
    </xf>
    <xf numFmtId="3" fontId="0" fillId="0" borderId="1" xfId="0" applyNumberFormat="1" applyBorder="1" applyAlignment="1" applyProtection="1">
      <alignment horizontal="center"/>
      <protection locked="0"/>
    </xf>
    <xf numFmtId="3" fontId="0" fillId="0" borderId="8" xfId="0" applyNumberFormat="1" applyBorder="1" applyAlignment="1" applyProtection="1">
      <alignment horizontal="center"/>
      <protection locked="0"/>
    </xf>
    <xf numFmtId="0" fontId="10" fillId="0" borderId="0" xfId="0" applyFont="1" applyAlignment="1">
      <alignment horizontal="center"/>
    </xf>
    <xf numFmtId="0" fontId="4" fillId="0" borderId="0" xfId="0" applyFont="1" applyBorder="1" applyAlignment="1">
      <alignment horizontal="right"/>
    </xf>
    <xf numFmtId="0" fontId="4" fillId="0" borderId="0" xfId="0" applyFont="1" applyBorder="1" applyAlignment="1">
      <alignment horizontal="left"/>
    </xf>
    <xf numFmtId="0" fontId="4" fillId="0" borderId="0" xfId="0" applyFont="1" applyBorder="1" applyAlignment="1" applyProtection="1">
      <alignment horizontal="center"/>
      <protection locked="0"/>
    </xf>
    <xf numFmtId="0" fontId="0" fillId="7" borderId="1" xfId="0" applyFill="1" applyBorder="1" applyAlignment="1" applyProtection="1">
      <alignment horizontal="center"/>
    </xf>
    <xf numFmtId="0" fontId="14" fillId="7" borderId="8" xfId="0" applyFont="1" applyFill="1" applyBorder="1" applyAlignment="1" applyProtection="1">
      <alignment horizontal="center"/>
    </xf>
    <xf numFmtId="9" fontId="0" fillId="0" borderId="0" xfId="2" applyFont="1"/>
    <xf numFmtId="9" fontId="5" fillId="0" borderId="0" xfId="2" applyFont="1" applyAlignment="1">
      <alignment horizontal="center"/>
    </xf>
    <xf numFmtId="0" fontId="1" fillId="0" borderId="0" xfId="0" applyFont="1" applyFill="1" applyBorder="1"/>
    <xf numFmtId="0" fontId="6" fillId="6" borderId="0" xfId="0" applyFont="1" applyFill="1" applyBorder="1" applyAlignment="1">
      <alignment horizontal="center"/>
    </xf>
    <xf numFmtId="0" fontId="6" fillId="6" borderId="0" xfId="0" applyFont="1" applyFill="1" applyBorder="1" applyAlignment="1" applyProtection="1">
      <alignment horizontal="center"/>
      <protection locked="0"/>
    </xf>
    <xf numFmtId="0" fontId="0" fillId="6" borderId="0" xfId="0" applyFill="1" applyBorder="1" applyAlignment="1">
      <alignment horizontal="center"/>
    </xf>
    <xf numFmtId="0" fontId="1" fillId="6" borderId="0" xfId="0" applyFont="1" applyFill="1" applyBorder="1" applyAlignment="1" applyProtection="1">
      <alignment horizontal="center"/>
      <protection locked="0"/>
    </xf>
    <xf numFmtId="0" fontId="14" fillId="6" borderId="0" xfId="0" applyFont="1" applyFill="1" applyBorder="1" applyAlignment="1" applyProtection="1">
      <alignment horizontal="center"/>
      <protection locked="0"/>
    </xf>
    <xf numFmtId="0" fontId="4" fillId="6" borderId="0" xfId="0" applyFont="1" applyFill="1" applyBorder="1" applyAlignment="1">
      <alignment horizontal="left"/>
    </xf>
    <xf numFmtId="0" fontId="4" fillId="6" borderId="0" xfId="0" applyFont="1" applyFill="1" applyBorder="1" applyAlignment="1">
      <alignment horizontal="center"/>
    </xf>
    <xf numFmtId="0" fontId="0" fillId="6" borderId="0" xfId="0" applyFill="1" applyBorder="1"/>
    <xf numFmtId="0" fontId="4" fillId="6" borderId="0" xfId="0" applyNumberFormat="1" applyFont="1" applyFill="1" applyBorder="1" applyAlignment="1">
      <alignment horizontal="left"/>
    </xf>
    <xf numFmtId="0" fontId="4" fillId="6" borderId="0" xfId="0" applyFont="1" applyFill="1" applyBorder="1"/>
    <xf numFmtId="0" fontId="8" fillId="6" borderId="0" xfId="0" applyFont="1" applyFill="1" applyBorder="1" applyAlignment="1">
      <alignment horizontal="center"/>
    </xf>
    <xf numFmtId="0" fontId="2" fillId="6" borderId="0" xfId="0" applyFont="1" applyFill="1" applyBorder="1" applyAlignment="1">
      <alignment horizontal="center"/>
    </xf>
    <xf numFmtId="0" fontId="18" fillId="6" borderId="0" xfId="0" applyFont="1" applyFill="1" applyBorder="1" applyAlignment="1">
      <alignment horizontal="center"/>
    </xf>
    <xf numFmtId="3" fontId="0" fillId="6" borderId="0" xfId="0" applyNumberFormat="1" applyFill="1" applyBorder="1" applyAlignment="1" applyProtection="1">
      <alignment horizontal="center"/>
    </xf>
    <xf numFmtId="3" fontId="2" fillId="6" borderId="0" xfId="0" applyNumberFormat="1" applyFont="1" applyFill="1" applyBorder="1" applyAlignment="1" applyProtection="1">
      <alignment horizontal="center"/>
    </xf>
    <xf numFmtId="3" fontId="0" fillId="6" borderId="0" xfId="0" applyNumberFormat="1" applyFill="1" applyBorder="1" applyAlignment="1" applyProtection="1">
      <alignment horizontal="center"/>
      <protection locked="0"/>
    </xf>
    <xf numFmtId="3" fontId="2" fillId="6" borderId="0" xfId="0" applyNumberFormat="1" applyFont="1" applyFill="1" applyBorder="1" applyAlignment="1" applyProtection="1">
      <alignment horizontal="center"/>
      <protection locked="0"/>
    </xf>
    <xf numFmtId="0" fontId="14" fillId="6" borderId="0" xfId="0" applyFont="1" applyFill="1" applyBorder="1" applyAlignment="1">
      <alignment horizontal="center"/>
    </xf>
    <xf numFmtId="0" fontId="2" fillId="6" borderId="0" xfId="0" applyFont="1" applyFill="1" applyBorder="1" applyAlignment="1">
      <alignment horizontal="right"/>
    </xf>
    <xf numFmtId="3" fontId="2" fillId="6" borderId="0" xfId="0" applyNumberFormat="1" applyFont="1" applyFill="1" applyBorder="1" applyAlignment="1">
      <alignment horizontal="center"/>
    </xf>
    <xf numFmtId="165" fontId="2" fillId="6" borderId="0" xfId="0" applyNumberFormat="1" applyFont="1" applyFill="1" applyBorder="1" applyAlignment="1">
      <alignment horizontal="center"/>
    </xf>
    <xf numFmtId="1" fontId="0" fillId="6" borderId="0" xfId="0" applyNumberFormat="1" applyFill="1" applyBorder="1"/>
    <xf numFmtId="3" fontId="0" fillId="6" borderId="0" xfId="0" applyNumberFormat="1" applyFill="1" applyBorder="1"/>
    <xf numFmtId="0" fontId="0" fillId="6" borderId="0" xfId="0" applyFill="1" applyBorder="1" applyProtection="1">
      <protection locked="0"/>
    </xf>
    <xf numFmtId="0" fontId="2" fillId="6" borderId="0" xfId="0" applyFont="1" applyFill="1" applyAlignment="1"/>
    <xf numFmtId="3" fontId="1" fillId="6" borderId="0" xfId="0" applyNumberFormat="1" applyFont="1" applyFill="1" applyBorder="1" applyAlignment="1" applyProtection="1">
      <alignment horizontal="center"/>
      <protection locked="0"/>
    </xf>
    <xf numFmtId="0" fontId="6" fillId="6" borderId="0" xfId="0" applyFont="1" applyFill="1" applyBorder="1" applyAlignment="1">
      <alignment horizontal="center"/>
    </xf>
    <xf numFmtId="0" fontId="2" fillId="0" borderId="0" xfId="0" applyFont="1" applyAlignment="1">
      <alignment horizontal="center"/>
    </xf>
    <xf numFmtId="0" fontId="6" fillId="0" borderId="0" xfId="0" applyFont="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0" fillId="0" borderId="35" xfId="0" applyBorder="1" applyAlignment="1">
      <alignment horizontal="center"/>
    </xf>
    <xf numFmtId="0" fontId="0" fillId="0" borderId="0" xfId="0"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1" fillId="7" borderId="8" xfId="0" applyFont="1" applyFill="1" applyBorder="1" applyAlignment="1">
      <alignment horizontal="center"/>
    </xf>
    <xf numFmtId="0" fontId="1" fillId="6" borderId="0" xfId="0" applyFont="1" applyFill="1" applyBorder="1" applyAlignment="1">
      <alignment horizontal="center"/>
    </xf>
    <xf numFmtId="0" fontId="0" fillId="7" borderId="8" xfId="0" applyFill="1" applyBorder="1" applyAlignment="1" applyProtection="1">
      <alignment horizontal="center"/>
    </xf>
    <xf numFmtId="0" fontId="0" fillId="7" borderId="8" xfId="0" applyFill="1" applyBorder="1" applyAlignment="1">
      <alignment horizontal="center"/>
    </xf>
    <xf numFmtId="0" fontId="1" fillId="0" borderId="0" xfId="0" applyFont="1" applyBorder="1"/>
    <xf numFmtId="0" fontId="5" fillId="0" borderId="22" xfId="0" applyFont="1" applyBorder="1" applyAlignment="1">
      <alignment horizontal="center"/>
    </xf>
    <xf numFmtId="0" fontId="5" fillId="0" borderId="21" xfId="0" applyFont="1" applyBorder="1" applyAlignment="1">
      <alignment horizontal="center"/>
    </xf>
    <xf numFmtId="0" fontId="5" fillId="0" borderId="23" xfId="0" applyFont="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6" fillId="5" borderId="28" xfId="0" applyFont="1" applyFill="1" applyBorder="1" applyAlignment="1">
      <alignment horizontal="left"/>
    </xf>
    <xf numFmtId="0" fontId="6" fillId="5" borderId="29" xfId="0" applyFont="1" applyFill="1" applyBorder="1" applyAlignment="1">
      <alignment horizontal="left"/>
    </xf>
    <xf numFmtId="0" fontId="6" fillId="5" borderId="30" xfId="0" applyFont="1" applyFill="1" applyBorder="1" applyAlignment="1">
      <alignment horizontal="left"/>
    </xf>
    <xf numFmtId="0" fontId="0" fillId="0" borderId="10" xfId="0" applyBorder="1" applyAlignment="1" applyProtection="1">
      <alignment vertical="top" wrapText="1" readingOrder="1"/>
      <protection locked="0"/>
    </xf>
    <xf numFmtId="0" fontId="0" fillId="0" borderId="11" xfId="0" applyBorder="1" applyAlignment="1" applyProtection="1">
      <alignment vertical="top" wrapText="1" readingOrder="1"/>
      <protection locked="0"/>
    </xf>
    <xf numFmtId="0" fontId="0" fillId="0" borderId="12" xfId="0" applyBorder="1" applyAlignment="1" applyProtection="1">
      <alignment vertical="top" wrapText="1" readingOrder="1"/>
      <protection locked="0"/>
    </xf>
    <xf numFmtId="0" fontId="0" fillId="0" borderId="31" xfId="0" applyBorder="1" applyAlignment="1" applyProtection="1">
      <alignment vertical="top" wrapText="1" readingOrder="1"/>
      <protection locked="0"/>
    </xf>
    <xf numFmtId="0" fontId="0" fillId="0" borderId="0" xfId="0" applyBorder="1" applyAlignment="1" applyProtection="1">
      <alignment vertical="top" wrapText="1" readingOrder="1"/>
      <protection locked="0"/>
    </xf>
    <xf numFmtId="0" fontId="0" fillId="0" borderId="32" xfId="0" applyBorder="1" applyAlignment="1" applyProtection="1">
      <alignment vertical="top" wrapText="1" readingOrder="1"/>
      <protection locked="0"/>
    </xf>
    <xf numFmtId="0" fontId="0" fillId="0" borderId="25" xfId="0" applyBorder="1" applyAlignment="1" applyProtection="1">
      <alignment vertical="top" wrapText="1" readingOrder="1"/>
      <protection locked="0"/>
    </xf>
    <xf numFmtId="0" fontId="0" fillId="0" borderId="26" xfId="0" applyBorder="1" applyAlignment="1" applyProtection="1">
      <alignment vertical="top" wrapText="1" readingOrder="1"/>
      <protection locked="0"/>
    </xf>
    <xf numFmtId="0" fontId="0" fillId="0" borderId="27" xfId="0" applyBorder="1" applyAlignment="1" applyProtection="1">
      <alignment vertical="top" wrapText="1" readingOrder="1"/>
      <protection locked="0"/>
    </xf>
    <xf numFmtId="0" fontId="3" fillId="0" borderId="0" xfId="0" applyFont="1" applyAlignment="1">
      <alignment horizontal="center"/>
    </xf>
    <xf numFmtId="0" fontId="4" fillId="0" borderId="0" xfId="0" applyFont="1" applyBorder="1" applyAlignment="1">
      <alignment horizontal="center"/>
    </xf>
    <xf numFmtId="0" fontId="6" fillId="0" borderId="24" xfId="0" applyFont="1" applyBorder="1" applyAlignment="1">
      <alignment horizontal="center"/>
    </xf>
    <xf numFmtId="0" fontId="4" fillId="5" borderId="24" xfId="0" applyFont="1" applyFill="1" applyBorder="1" applyAlignment="1" applyProtection="1">
      <alignment horizontal="center"/>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2" fillId="0" borderId="0" xfId="0" applyFont="1" applyAlignment="1">
      <alignment horizontal="center"/>
    </xf>
    <xf numFmtId="0" fontId="2" fillId="0" borderId="0" xfId="0" applyFont="1" applyAlignment="1">
      <alignment horizontal="center"/>
    </xf>
    <xf numFmtId="0" fontId="6" fillId="0" borderId="21" xfId="0" applyFont="1" applyFill="1" applyBorder="1" applyAlignment="1">
      <alignment horizontal="center"/>
    </xf>
    <xf numFmtId="0" fontId="6" fillId="0" borderId="0" xfId="0" applyFont="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1" fillId="0" borderId="10"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1" fillId="0" borderId="33" xfId="0" applyFont="1" applyBorder="1" applyAlignment="1">
      <alignment horizontal="center"/>
    </xf>
    <xf numFmtId="3" fontId="1" fillId="0" borderId="35" xfId="0" applyNumberFormat="1" applyFont="1" applyBorder="1" applyAlignment="1">
      <alignment horizontal="center"/>
    </xf>
    <xf numFmtId="0" fontId="1" fillId="0" borderId="35"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 fillId="0" borderId="38" xfId="0" applyFont="1" applyBorder="1" applyAlignment="1">
      <alignment horizontal="center"/>
    </xf>
    <xf numFmtId="0" fontId="1" fillId="0" borderId="40"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2" fillId="6" borderId="0" xfId="0" applyFont="1" applyFill="1" applyAlignment="1">
      <alignment horizontal="center"/>
    </xf>
    <xf numFmtId="0" fontId="6" fillId="6" borderId="0" xfId="0" applyFont="1" applyFill="1" applyBorder="1" applyAlignment="1">
      <alignment horizontal="center"/>
    </xf>
    <xf numFmtId="0" fontId="4" fillId="5" borderId="24" xfId="0" applyFont="1" applyFill="1" applyBorder="1" applyAlignment="1">
      <alignment horizontal="center"/>
    </xf>
    <xf numFmtId="0" fontId="1" fillId="0" borderId="10" xfId="0" applyFont="1" applyBorder="1" applyAlignment="1" applyProtection="1">
      <alignment vertical="top" wrapText="1" readingOrder="1"/>
      <protection locked="0"/>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31" xfId="0" applyFont="1" applyBorder="1" applyAlignment="1">
      <alignment horizontal="center" wrapText="1"/>
    </xf>
    <xf numFmtId="0" fontId="1" fillId="0" borderId="0" xfId="0" applyFont="1" applyBorder="1" applyAlignment="1">
      <alignment horizontal="center" wrapText="1"/>
    </xf>
    <xf numFmtId="0" fontId="1" fillId="0" borderId="32"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41" xfId="0" applyFont="1" applyBorder="1" applyAlignment="1">
      <alignment horizontal="center"/>
    </xf>
    <xf numFmtId="0" fontId="1" fillId="0" borderId="43" xfId="0" applyFont="1" applyBorder="1" applyAlignment="1">
      <alignment horizontal="center"/>
    </xf>
    <xf numFmtId="0" fontId="1" fillId="0" borderId="42" xfId="0" applyFont="1" applyBorder="1" applyAlignment="1">
      <alignment horizontal="center"/>
    </xf>
    <xf numFmtId="0" fontId="1" fillId="0" borderId="36"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4.xml.rels><?xml version="1.0" encoding="UTF-8" standalone="yes"?>
<Relationships xmlns="http://schemas.openxmlformats.org/package/2006/relationships"><Relationship Id="rId1" Type="http://schemas.openxmlformats.org/officeDocument/2006/relationships/image" Target="../media/image1.jpeg"/></Relationships>
</file>

<file path=xl/charts/_rels/chart19.xml.rels><?xml version="1.0" encoding="UTF-8" standalone="yes"?>
<Relationships xmlns="http://schemas.openxmlformats.org/package/2006/relationships"><Relationship Id="rId1" Type="http://schemas.openxmlformats.org/officeDocument/2006/relationships/image" Target="../media/image1.jpeg"/></Relationships>
</file>

<file path=xl/charts/_rels/chart24.xml.rels><?xml version="1.0" encoding="UTF-8" standalone="yes"?>
<Relationships xmlns="http://schemas.openxmlformats.org/package/2006/relationships"><Relationship Id="rId1" Type="http://schemas.openxmlformats.org/officeDocument/2006/relationships/image" Target="../media/image1.jpeg"/></Relationships>
</file>

<file path=xl/charts/_rels/chart29.xml.rels><?xml version="1.0" encoding="UTF-8" standalone="yes"?>
<Relationships xmlns="http://schemas.openxmlformats.org/package/2006/relationships"><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050"/>
            </a:pPr>
            <a:r>
              <a:rPr lang="en-US" sz="1200" baseline="0">
                <a:latin typeface="Calibri" pitchFamily="34" charset="0"/>
              </a:rPr>
              <a:t>Relational Comparison</a:t>
            </a:r>
          </a:p>
          <a:p>
            <a:pPr>
              <a:defRPr sz="1050"/>
            </a:pPr>
            <a:r>
              <a:rPr lang="en-US" sz="1200" baseline="0">
                <a:latin typeface="Calibri" pitchFamily="34" charset="0"/>
              </a:rPr>
              <a:t>Number of RE Events to Educational Hours</a:t>
            </a:r>
          </a:p>
        </c:rich>
      </c:tx>
      <c:overlay val="0"/>
      <c:spPr>
        <a:noFill/>
      </c:spPr>
    </c:title>
    <c:autoTitleDeleted val="0"/>
    <c:view3D>
      <c:rotX val="0"/>
      <c:rotY val="20"/>
      <c:depthPercent val="70"/>
      <c:rAngAx val="0"/>
    </c:view3D>
    <c:floor>
      <c:thickness val="0"/>
    </c:floor>
    <c:sideWall>
      <c:thickness val="0"/>
      <c:spPr>
        <a:noFill/>
      </c:spPr>
    </c:sideWall>
    <c:backWall>
      <c:thickness val="0"/>
      <c:spPr>
        <a:noFill/>
        <a:ln w="25400">
          <a:noFill/>
        </a:ln>
      </c:spPr>
    </c:backWall>
    <c:plotArea>
      <c:layout>
        <c:manualLayout>
          <c:layoutTarget val="inner"/>
          <c:xMode val="edge"/>
          <c:yMode val="edge"/>
          <c:x val="7.8018750535261819E-2"/>
          <c:y val="0.248541637290627"/>
          <c:w val="0.92151055514719959"/>
          <c:h val="0.536510487209507"/>
        </c:manualLayout>
      </c:layout>
      <c:line3DChart>
        <c:grouping val="standard"/>
        <c:varyColors val="0"/>
        <c:ser>
          <c:idx val="0"/>
          <c:order val="0"/>
          <c:tx>
            <c:strRef>
              <c:f>Annual!$D$4:$D$5</c:f>
              <c:strCache>
                <c:ptCount val="2"/>
                <c:pt idx="0">
                  <c:v>Number of </c:v>
                </c:pt>
                <c:pt idx="1">
                  <c:v>RE Events</c:v>
                </c:pt>
              </c:strCache>
            </c:strRef>
          </c:tx>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Annual!$D$7:$D$17</c:f>
              <c:numCache>
                <c:formatCode>#,##0</c:formatCode>
                <c:ptCount val="11"/>
                <c:pt idx="0">
                  <c:v>251</c:v>
                </c:pt>
                <c:pt idx="1">
                  <c:v>80</c:v>
                </c:pt>
                <c:pt idx="2">
                  <c:v>13</c:v>
                </c:pt>
                <c:pt idx="3">
                  <c:v>0</c:v>
                </c:pt>
                <c:pt idx="4">
                  <c:v>13</c:v>
                </c:pt>
                <c:pt idx="5">
                  <c:v>0</c:v>
                </c:pt>
                <c:pt idx="6">
                  <c:v>10</c:v>
                </c:pt>
                <c:pt idx="7">
                  <c:v>13</c:v>
                </c:pt>
                <c:pt idx="8">
                  <c:v>0</c:v>
                </c:pt>
                <c:pt idx="9">
                  <c:v>0</c:v>
                </c:pt>
                <c:pt idx="10">
                  <c:v>0</c:v>
                </c:pt>
              </c:numCache>
            </c:numRef>
          </c:val>
          <c:smooth val="0"/>
        </c:ser>
        <c:ser>
          <c:idx val="1"/>
          <c:order val="1"/>
          <c:tx>
            <c:strRef>
              <c:f>Annual!$E$4:$E$5</c:f>
              <c:strCache>
                <c:ptCount val="2"/>
                <c:pt idx="0">
                  <c:v>Number of</c:v>
                </c:pt>
                <c:pt idx="1">
                  <c:v>Educational Hours</c:v>
                </c:pt>
              </c:strCache>
            </c:strRef>
          </c:tx>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Annual!$E$7:$E$17</c:f>
              <c:numCache>
                <c:formatCode>#,##0</c:formatCode>
                <c:ptCount val="11"/>
                <c:pt idx="0">
                  <c:v>430</c:v>
                </c:pt>
                <c:pt idx="1">
                  <c:v>145</c:v>
                </c:pt>
                <c:pt idx="2">
                  <c:v>26</c:v>
                </c:pt>
                <c:pt idx="3">
                  <c:v>0</c:v>
                </c:pt>
                <c:pt idx="4">
                  <c:v>13</c:v>
                </c:pt>
                <c:pt idx="5">
                  <c:v>0</c:v>
                </c:pt>
                <c:pt idx="6">
                  <c:v>20</c:v>
                </c:pt>
                <c:pt idx="7">
                  <c:v>13</c:v>
                </c:pt>
                <c:pt idx="8">
                  <c:v>0</c:v>
                </c:pt>
                <c:pt idx="9">
                  <c:v>0</c:v>
                </c:pt>
                <c:pt idx="10">
                  <c:v>0</c:v>
                </c:pt>
              </c:numCache>
            </c:numRef>
          </c:val>
          <c:smooth val="0"/>
        </c:ser>
        <c:dLbls>
          <c:showLegendKey val="0"/>
          <c:showVal val="0"/>
          <c:showCatName val="0"/>
          <c:showSerName val="0"/>
          <c:showPercent val="0"/>
          <c:showBubbleSize val="0"/>
        </c:dLbls>
        <c:gapDepth val="95"/>
        <c:axId val="492374184"/>
        <c:axId val="492372224"/>
        <c:axId val="501218416"/>
      </c:line3DChart>
      <c:catAx>
        <c:axId val="492374184"/>
        <c:scaling>
          <c:orientation val="minMax"/>
        </c:scaling>
        <c:delete val="1"/>
        <c:axPos val="b"/>
        <c:numFmt formatCode="General" sourceLinked="0"/>
        <c:majorTickMark val="out"/>
        <c:minorTickMark val="none"/>
        <c:tickLblPos val="none"/>
        <c:crossAx val="492372224"/>
        <c:crosses val="autoZero"/>
        <c:auto val="1"/>
        <c:lblAlgn val="ctr"/>
        <c:lblOffset val="100"/>
        <c:noMultiLvlLbl val="0"/>
      </c:catAx>
      <c:valAx>
        <c:axId val="492372224"/>
        <c:scaling>
          <c:orientation val="minMax"/>
        </c:scaling>
        <c:delete val="0"/>
        <c:axPos val="l"/>
        <c:majorGridlines/>
        <c:numFmt formatCode="#,##0" sourceLinked="1"/>
        <c:majorTickMark val="none"/>
        <c:minorTickMark val="none"/>
        <c:tickLblPos val="nextTo"/>
        <c:txPr>
          <a:bodyPr rot="0" vert="horz"/>
          <a:lstStyle/>
          <a:p>
            <a:pPr>
              <a:defRPr/>
            </a:pPr>
            <a:endParaRPr lang="en-US"/>
          </a:p>
        </c:txPr>
        <c:crossAx val="492374184"/>
        <c:crosses val="autoZero"/>
        <c:crossBetween val="between"/>
      </c:valAx>
      <c:serAx>
        <c:axId val="501218416"/>
        <c:scaling>
          <c:orientation val="minMax"/>
        </c:scaling>
        <c:delete val="1"/>
        <c:axPos val="b"/>
        <c:majorTickMark val="out"/>
        <c:minorTickMark val="none"/>
        <c:tickLblPos val="none"/>
        <c:crossAx val="492372224"/>
        <c:crosses val="autoZero"/>
      </c:ser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noFill/>
    <a:ln w="6350" cap="flat">
      <a:solidFill>
        <a:schemeClr val="bg1">
          <a:lumMod val="85000"/>
        </a:schemeClr>
      </a:solidFill>
      <a:round/>
    </a:ln>
  </c:spPr>
  <c:printSettings>
    <c:headerFooter alignWithMargins="0"/>
    <c:pageMargins b="1" l="0.750000000000003" r="0.75000000000000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RE Program Distribution by Faith Group Percentage</a:t>
            </a:r>
          </a:p>
        </c:rich>
      </c:tx>
      <c:layout>
        <c:manualLayout>
          <c:xMode val="edge"/>
          <c:yMode val="edge"/>
          <c:x val="0.18324643974477081"/>
          <c:y val="3.571424261622482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815045905332944"/>
          <c:y val="0.29464371350595681"/>
          <c:w val="0.56370078619380648"/>
          <c:h val="0.3809534881693194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Lbls>
            <c:dLbl>
              <c:idx val="0"/>
              <c:layout>
                <c:manualLayout>
                  <c:x val="-2.23033900867106E-2"/>
                  <c:y val="-6.29675991355784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8134375873172867E-2"/>
                  <c:y val="6.22443562076107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7621625830802576E-2"/>
                  <c:y val="6.42394700662418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8595594398867694E-2"/>
                  <c:y val="-1.62107861517310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400493786444523E-2"/>
                  <c:y val="-1.09905011873515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4146102995937313E-2"/>
                  <c:y val="-0.136279103702571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2353639041193158E-3"/>
                  <c:y val="-0.114492250968629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0447296526209511E-2"/>
                  <c:y val="-0.115033668986765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8862674945995128"/>
                  <c:y val="-0.139693164410759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9.7642216409276353E-2"/>
                  <c:y val="-4.93035785725817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'1st Qtr'!#REF!</c:f>
              <c:numCache>
                <c:formatCode>General</c:formatCode>
                <c:ptCount val="10"/>
              </c:numCache>
            </c:numRef>
          </c:val>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dLbls>
          <c:showLegendKey val="0"/>
          <c:showVal val="0"/>
          <c:showCatName val="1"/>
          <c:showSerName val="0"/>
          <c:showPercent val="1"/>
          <c:showBubbleSize val="0"/>
          <c:showLeaderLines val="1"/>
        </c:dLbls>
      </c:pie3DChart>
      <c:spPr>
        <a:noFill/>
        <a:ln w="25400">
          <a:noFill/>
        </a:ln>
      </c:spPr>
    </c:plotArea>
    <c:legend>
      <c:legendPos val="r"/>
      <c:layout>
        <c:manualLayout>
          <c:xMode val="edge"/>
          <c:yMode val="edge"/>
          <c:x val="7.5043813240622412E-2"/>
          <c:y val="0.84770356291670435"/>
          <c:w val="0.84642380435429865"/>
          <c:h val="0.1321842097324063"/>
        </c:manualLayout>
      </c:layout>
      <c:overlay val="0"/>
      <c:spPr>
        <a:solidFill>
          <a:srgbClr val="FFFFFF"/>
        </a:solidFill>
        <a:ln w="3175">
          <a:solidFill>
            <a:srgbClr val="000000"/>
          </a:solidFill>
          <a:prstDash val="solid"/>
        </a:ln>
      </c:spPr>
      <c:txPr>
        <a:bodyPr/>
        <a:lstStyle/>
        <a:p>
          <a:pPr rtl="0">
            <a:defRPr sz="7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050"/>
            </a:pPr>
            <a:r>
              <a:rPr lang="en-US" sz="1200" baseline="0">
                <a:latin typeface="Calibri" pitchFamily="34" charset="0"/>
              </a:rPr>
              <a:t>Relational Comparison</a:t>
            </a:r>
          </a:p>
          <a:p>
            <a:pPr>
              <a:defRPr sz="1050"/>
            </a:pPr>
            <a:r>
              <a:rPr lang="en-US" sz="1200" baseline="0">
                <a:latin typeface="Calibri" pitchFamily="34" charset="0"/>
              </a:rPr>
              <a:t>Number of RE Events to Educational Hours</a:t>
            </a:r>
          </a:p>
        </c:rich>
      </c:tx>
      <c:overlay val="0"/>
      <c:spPr>
        <a:noFill/>
      </c:spPr>
    </c:title>
    <c:autoTitleDeleted val="0"/>
    <c:view3D>
      <c:rotX val="0"/>
      <c:rotY val="20"/>
      <c:depthPercent val="70"/>
      <c:rAngAx val="0"/>
    </c:view3D>
    <c:floor>
      <c:thickness val="0"/>
    </c:floor>
    <c:sideWall>
      <c:thickness val="0"/>
      <c:spPr>
        <a:noFill/>
      </c:spPr>
    </c:sideWall>
    <c:backWall>
      <c:thickness val="0"/>
      <c:spPr>
        <a:noFill/>
        <a:ln w="25400">
          <a:noFill/>
        </a:ln>
      </c:spPr>
    </c:backWall>
    <c:plotArea>
      <c:layout>
        <c:manualLayout>
          <c:layoutTarget val="inner"/>
          <c:xMode val="edge"/>
          <c:yMode val="edge"/>
          <c:x val="7.8018750535261819E-2"/>
          <c:y val="0.24854163729062706"/>
          <c:w val="0.80614723492342411"/>
          <c:h val="0.536510487209507"/>
        </c:manualLayout>
      </c:layout>
      <c:line3DChart>
        <c:grouping val="standard"/>
        <c:varyColors val="0"/>
        <c:ser>
          <c:idx val="0"/>
          <c:order val="0"/>
          <c:tx>
            <c:strRef>
              <c:f>'2nd Qtr'!$D$4:$D$5</c:f>
              <c:strCache>
                <c:ptCount val="2"/>
                <c:pt idx="0">
                  <c:v>Number of </c:v>
                </c:pt>
                <c:pt idx="1">
                  <c:v>RE Events</c:v>
                </c:pt>
              </c:strCache>
            </c:strRef>
          </c:tx>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Qtr'!$D$7:$D$17</c:f>
              <c:numCache>
                <c:formatCode>#,##0</c:formatCode>
                <c:ptCount val="11"/>
                <c:pt idx="0">
                  <c:v>107</c:v>
                </c:pt>
                <c:pt idx="1">
                  <c:v>54</c:v>
                </c:pt>
                <c:pt idx="2">
                  <c:v>13</c:v>
                </c:pt>
                <c:pt idx="4">
                  <c:v>13</c:v>
                </c:pt>
                <c:pt idx="7">
                  <c:v>13</c:v>
                </c:pt>
              </c:numCache>
            </c:numRef>
          </c:val>
          <c:smooth val="0"/>
        </c:ser>
        <c:ser>
          <c:idx val="1"/>
          <c:order val="1"/>
          <c:tx>
            <c:strRef>
              <c:f>'2nd Qtr'!$E$4:$E$5</c:f>
              <c:strCache>
                <c:ptCount val="2"/>
                <c:pt idx="0">
                  <c:v>Number of</c:v>
                </c:pt>
                <c:pt idx="1">
                  <c:v>Educational Hours</c:v>
                </c:pt>
              </c:strCache>
            </c:strRef>
          </c:tx>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Qtr'!$E$7:$E$17</c:f>
              <c:numCache>
                <c:formatCode>#,##0</c:formatCode>
                <c:ptCount val="11"/>
                <c:pt idx="0">
                  <c:v>214</c:v>
                </c:pt>
                <c:pt idx="1">
                  <c:v>93</c:v>
                </c:pt>
                <c:pt idx="2">
                  <c:v>26</c:v>
                </c:pt>
                <c:pt idx="4">
                  <c:v>13</c:v>
                </c:pt>
                <c:pt idx="7">
                  <c:v>13</c:v>
                </c:pt>
              </c:numCache>
            </c:numRef>
          </c:val>
          <c:smooth val="0"/>
        </c:ser>
        <c:dLbls>
          <c:showLegendKey val="0"/>
          <c:showVal val="0"/>
          <c:showCatName val="0"/>
          <c:showSerName val="0"/>
          <c:showPercent val="0"/>
          <c:showBubbleSize val="0"/>
        </c:dLbls>
        <c:gapDepth val="95"/>
        <c:axId val="354763720"/>
        <c:axId val="354765288"/>
        <c:axId val="501224776"/>
      </c:line3DChart>
      <c:catAx>
        <c:axId val="354763720"/>
        <c:scaling>
          <c:orientation val="minMax"/>
        </c:scaling>
        <c:delete val="1"/>
        <c:axPos val="b"/>
        <c:numFmt formatCode="General" sourceLinked="0"/>
        <c:majorTickMark val="out"/>
        <c:minorTickMark val="none"/>
        <c:tickLblPos val="none"/>
        <c:crossAx val="354765288"/>
        <c:crosses val="autoZero"/>
        <c:auto val="1"/>
        <c:lblAlgn val="ctr"/>
        <c:lblOffset val="100"/>
        <c:noMultiLvlLbl val="0"/>
      </c:catAx>
      <c:valAx>
        <c:axId val="354765288"/>
        <c:scaling>
          <c:orientation val="minMax"/>
        </c:scaling>
        <c:delete val="0"/>
        <c:axPos val="l"/>
        <c:majorGridlines/>
        <c:numFmt formatCode="#,##0" sourceLinked="1"/>
        <c:majorTickMark val="none"/>
        <c:minorTickMark val="none"/>
        <c:tickLblPos val="nextTo"/>
        <c:txPr>
          <a:bodyPr rot="0" vert="horz"/>
          <a:lstStyle/>
          <a:p>
            <a:pPr>
              <a:defRPr/>
            </a:pPr>
            <a:endParaRPr lang="en-US"/>
          </a:p>
        </c:txPr>
        <c:crossAx val="354763720"/>
        <c:crosses val="autoZero"/>
        <c:crossBetween val="between"/>
      </c:valAx>
      <c:serAx>
        <c:axId val="501224776"/>
        <c:scaling>
          <c:orientation val="minMax"/>
        </c:scaling>
        <c:delete val="1"/>
        <c:axPos val="b"/>
        <c:majorTickMark val="out"/>
        <c:minorTickMark val="none"/>
        <c:tickLblPos val="none"/>
        <c:crossAx val="354765288"/>
        <c:crosses val="autoZero"/>
      </c:ser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noFill/>
    <a:ln w="6350" cap="flat">
      <a:solidFill>
        <a:schemeClr val="bg1">
          <a:lumMod val="85000"/>
        </a:schemeClr>
      </a:solidFill>
      <a:round/>
    </a:ln>
  </c:spPr>
  <c:printSettings>
    <c:headerFooter alignWithMargins="0"/>
    <c:pageMargins b="1" l="0.75000000000000322" r="0.75000000000000322"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Volunteer to Participant Comparison</a:t>
            </a:r>
            <a:r>
              <a:rPr lang="en-US" b="1"/>
              <a:t>
</a:t>
            </a:r>
          </a:p>
        </c:rich>
      </c:tx>
      <c:overlay val="0"/>
      <c:spPr>
        <a:noFill/>
        <a:ln w="25400">
          <a:noFill/>
        </a:ln>
      </c:spPr>
    </c:title>
    <c:autoTitleDeleted val="0"/>
    <c:plotArea>
      <c:layout>
        <c:manualLayout>
          <c:layoutTarget val="inner"/>
          <c:xMode val="edge"/>
          <c:yMode val="edge"/>
          <c:x val="0.25545338441890164"/>
          <c:y val="0.16548509917273138"/>
          <c:w val="0.73707525065114576"/>
          <c:h val="0.67390757168012638"/>
        </c:manualLayout>
      </c:layout>
      <c:lineChart>
        <c:grouping val="standard"/>
        <c:varyColors val="0"/>
        <c:ser>
          <c:idx val="0"/>
          <c:order val="0"/>
          <c:tx>
            <c:strRef>
              <c:f>'2nd Qtr'!$F$4:$F$5</c:f>
              <c:strCache>
                <c:ptCount val="2"/>
                <c:pt idx="0">
                  <c:v>Number of </c:v>
                </c:pt>
                <c:pt idx="1">
                  <c:v>Volunteers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Qtr'!$F$7:$F$17</c:f>
              <c:numCache>
                <c:formatCode>#,##0</c:formatCode>
                <c:ptCount val="11"/>
                <c:pt idx="0">
                  <c:v>37</c:v>
                </c:pt>
                <c:pt idx="1">
                  <c:v>31</c:v>
                </c:pt>
                <c:pt idx="2">
                  <c:v>1</c:v>
                </c:pt>
                <c:pt idx="4">
                  <c:v>2</c:v>
                </c:pt>
                <c:pt idx="7">
                  <c:v>1</c:v>
                </c:pt>
              </c:numCache>
            </c:numRef>
          </c:val>
          <c:smooth val="0"/>
        </c:ser>
        <c:ser>
          <c:idx val="1"/>
          <c:order val="1"/>
          <c:tx>
            <c:strRef>
              <c:f>'2nd Qtr'!$G$4:$G$5</c:f>
              <c:strCache>
                <c:ptCount val="2"/>
                <c:pt idx="0">
                  <c:v>Number of</c:v>
                </c:pt>
                <c:pt idx="1">
                  <c:v>Participants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Qtr'!$G$7:$G$17</c:f>
              <c:numCache>
                <c:formatCode>#,##0</c:formatCode>
                <c:ptCount val="11"/>
                <c:pt idx="0">
                  <c:v>340</c:v>
                </c:pt>
                <c:pt idx="1">
                  <c:v>224</c:v>
                </c:pt>
                <c:pt idx="2">
                  <c:v>115</c:v>
                </c:pt>
                <c:pt idx="4">
                  <c:v>38</c:v>
                </c:pt>
                <c:pt idx="7">
                  <c:v>203</c:v>
                </c:pt>
              </c:numCache>
            </c:numRef>
          </c:val>
          <c:smooth val="0"/>
        </c:ser>
        <c:dLbls>
          <c:showLegendKey val="0"/>
          <c:showVal val="0"/>
          <c:showCatName val="0"/>
          <c:showSerName val="0"/>
          <c:showPercent val="0"/>
          <c:showBubbleSize val="0"/>
        </c:dLbls>
        <c:marker val="1"/>
        <c:smooth val="0"/>
        <c:axId val="354764896"/>
        <c:axId val="354765680"/>
      </c:lineChart>
      <c:catAx>
        <c:axId val="354764896"/>
        <c:scaling>
          <c:orientation val="minMax"/>
        </c:scaling>
        <c:delete val="1"/>
        <c:axPos val="b"/>
        <c:majorGridlines>
          <c:spPr>
            <a:ln w="3175">
              <a:solidFill>
                <a:srgbClr val="000000"/>
              </a:solidFill>
              <a:prstDash val="solid"/>
            </a:ln>
          </c:spPr>
        </c:majorGridlines>
        <c:numFmt formatCode="General" sourceLinked="0"/>
        <c:majorTickMark val="out"/>
        <c:minorTickMark val="none"/>
        <c:tickLblPos val="none"/>
        <c:crossAx val="354765680"/>
        <c:crosses val="autoZero"/>
        <c:auto val="1"/>
        <c:lblAlgn val="ctr"/>
        <c:lblOffset val="100"/>
        <c:noMultiLvlLbl val="0"/>
      </c:catAx>
      <c:valAx>
        <c:axId val="354765680"/>
        <c:scaling>
          <c:orientation val="minMax"/>
        </c:scaling>
        <c:delete val="0"/>
        <c:axPos val="l"/>
        <c:majorGridlines>
          <c:spPr>
            <a:ln w="3175">
              <a:solidFill>
                <a:srgbClr val="000000"/>
              </a:solidFill>
              <a:prstDash val="solid"/>
            </a:ln>
          </c:spPr>
        </c:majorGridlines>
        <c:title>
          <c:tx>
            <c:rich>
              <a:bodyPr rot="-5400000" vert="horz"/>
              <a:lstStyle/>
              <a:p>
                <a:pPr>
                  <a:defRPr sz="1000"/>
                </a:pPr>
                <a:r>
                  <a:rPr lang="en-US" sz="1000" b="1"/>
                  <a:t>Number of Volunteers &amp; Participants</a:t>
                </a:r>
              </a:p>
            </c:rich>
          </c:tx>
          <c:layout>
            <c:manualLayout>
              <c:xMode val="edge"/>
              <c:yMode val="edge"/>
              <c:x val="9.2307597110282705E-2"/>
              <c:y val="0.21679318763458821"/>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354764896"/>
        <c:crosses val="autoZero"/>
        <c:crossBetween val="between"/>
      </c:valAx>
      <c:dTable>
        <c:showHorzBorder val="1"/>
        <c:showVertBorder val="1"/>
        <c:showOutline val="1"/>
        <c:showKeys val="1"/>
        <c:spPr>
          <a:ln w="3175">
            <a:solidFill>
              <a:srgbClr val="000000"/>
            </a:solidFill>
            <a:prstDash val="solid"/>
          </a:ln>
        </c:spPr>
      </c:dTable>
      <c:spPr>
        <a:noFill/>
        <a:ln w="28575" cap="rnd">
          <a:solidFill>
            <a:schemeClr val="bg1">
              <a:lumMod val="50000"/>
            </a:schemeClr>
          </a:solidFill>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22" r="0.75000000000000322" t="1" header="0.5" footer="0.5"/>
    <c:pageSetup orientation="landscape" horizontalDpi="12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AF to NAF Distribution by Faith Group</a:t>
            </a:r>
            <a:r>
              <a:rPr lang="en-US" b="1"/>
              <a:t>
</a:t>
            </a:r>
          </a:p>
        </c:rich>
      </c:tx>
      <c:overlay val="0"/>
      <c:spPr>
        <a:noFill/>
        <a:ln w="25400">
          <a:noFill/>
        </a:ln>
      </c:spPr>
    </c:title>
    <c:autoTitleDeleted val="0"/>
    <c:plotArea>
      <c:layout>
        <c:manualLayout>
          <c:layoutTarget val="inner"/>
          <c:xMode val="edge"/>
          <c:yMode val="edge"/>
          <c:x val="0.23564996878666142"/>
          <c:y val="0.17790370900607141"/>
          <c:w val="0.75166378497412978"/>
          <c:h val="0.66236140936928689"/>
        </c:manualLayout>
      </c:layout>
      <c:lineChart>
        <c:grouping val="stacked"/>
        <c:varyColors val="0"/>
        <c:ser>
          <c:idx val="0"/>
          <c:order val="0"/>
          <c:tx>
            <c:strRef>
              <c:f>'2nd Qtr'!$H$4:$H$5</c:f>
              <c:strCache>
                <c:ptCount val="2"/>
                <c:pt idx="0">
                  <c:v>Total $</c:v>
                </c:pt>
                <c:pt idx="1">
                  <c:v>AF Spent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Qtr'!$H$7:$H$17</c:f>
              <c:numCache>
                <c:formatCode>#,##0</c:formatCode>
                <c:ptCount val="11"/>
                <c:pt idx="0">
                  <c:v>1184</c:v>
                </c:pt>
                <c:pt idx="4">
                  <c:v>380</c:v>
                </c:pt>
              </c:numCache>
            </c:numRef>
          </c:val>
          <c:smooth val="0"/>
        </c:ser>
        <c:ser>
          <c:idx val="1"/>
          <c:order val="1"/>
          <c:tx>
            <c:strRef>
              <c:f>'2nd Qtr'!$I$4:$I$5</c:f>
              <c:strCache>
                <c:ptCount val="2"/>
                <c:pt idx="0">
                  <c:v>Total $</c:v>
                </c:pt>
                <c:pt idx="1">
                  <c:v>NAF Spent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Qtr'!$I$7:$I$17</c:f>
              <c:numCache>
                <c:formatCode>#,##0</c:formatCode>
                <c:ptCount val="11"/>
                <c:pt idx="0">
                  <c:v>11886</c:v>
                </c:pt>
                <c:pt idx="1">
                  <c:v>1805</c:v>
                </c:pt>
                <c:pt idx="4">
                  <c:v>365</c:v>
                </c:pt>
              </c:numCache>
            </c:numRef>
          </c:val>
          <c:smooth val="0"/>
        </c:ser>
        <c:dLbls>
          <c:showLegendKey val="0"/>
          <c:showVal val="0"/>
          <c:showCatName val="0"/>
          <c:showSerName val="0"/>
          <c:showPercent val="0"/>
          <c:showBubbleSize val="0"/>
        </c:dLbls>
        <c:marker val="1"/>
        <c:smooth val="0"/>
        <c:axId val="492561024"/>
        <c:axId val="492558672"/>
      </c:lineChart>
      <c:catAx>
        <c:axId val="4925610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92558672"/>
        <c:crosses val="autoZero"/>
        <c:auto val="1"/>
        <c:lblAlgn val="ctr"/>
        <c:lblOffset val="100"/>
        <c:tickMarkSkip val="1"/>
        <c:noMultiLvlLbl val="0"/>
      </c:catAx>
      <c:valAx>
        <c:axId val="492558672"/>
        <c:scaling>
          <c:orientation val="minMax"/>
        </c:scaling>
        <c:delete val="0"/>
        <c:axPos val="l"/>
        <c:majorGridlines>
          <c:spPr>
            <a:ln w="3175">
              <a:solidFill>
                <a:srgbClr val="000000"/>
              </a:solidFill>
              <a:prstDash val="solid"/>
            </a:ln>
          </c:spPr>
        </c:majorGridlines>
        <c:title>
          <c:tx>
            <c:rich>
              <a:bodyPr/>
              <a:lstStyle/>
              <a:p>
                <a:pPr>
                  <a:defRPr sz="1000" b="1"/>
                </a:pPr>
                <a:r>
                  <a:rPr lang="en-US" sz="1000" b="1"/>
                  <a:t>Dollars Committed</a:t>
                </a:r>
              </a:p>
            </c:rich>
          </c:tx>
          <c:layout>
            <c:manualLayout>
              <c:xMode val="edge"/>
              <c:yMode val="edge"/>
              <c:x val="6.1355459166452443E-2"/>
              <c:y val="0.360739882577022"/>
            </c:manualLayout>
          </c:layout>
          <c:overlay val="0"/>
          <c:spPr>
            <a:solidFill>
              <a:schemeClr val="bg1"/>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92561024"/>
        <c:crosses val="autoZero"/>
        <c:crossBetween val="between"/>
      </c:valAx>
      <c:dTable>
        <c:showHorzBorder val="1"/>
        <c:showVertBorder val="1"/>
        <c:showOutline val="1"/>
        <c:showKeys val="1"/>
        <c:spPr>
          <a:ln w="3175">
            <a:solidFill>
              <a:srgbClr val="000000"/>
            </a:solidFill>
            <a:prstDash val="solid"/>
          </a:ln>
        </c:spPr>
      </c:dTable>
      <c:spPr>
        <a:noFill/>
        <a:ln w="28575" cap="rnd">
          <a:solidFill>
            <a:srgbClr val="808080"/>
          </a:solidFill>
          <a:prstDash val="solid"/>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baseline="0"/>
            </a:pPr>
            <a:r>
              <a:rPr lang="en-US" sz="1200" baseline="0"/>
              <a:t>Number of RE </a:t>
            </a:r>
            <a:r>
              <a:rPr lang="en-US" sz="1200" baseline="0">
                <a:latin typeface="Calibri" pitchFamily="34" charset="0"/>
              </a:rPr>
              <a:t>Programs</a:t>
            </a:r>
            <a:r>
              <a:rPr lang="en-US" sz="1200" baseline="0"/>
              <a:t> by Faith Group</a:t>
            </a:r>
          </a:p>
        </c:rich>
      </c:tx>
      <c:overlay val="0"/>
    </c:title>
    <c:autoTitleDeleted val="0"/>
    <c:view3D>
      <c:rotX val="20"/>
      <c:hPercent val="53"/>
      <c:rotY val="20"/>
      <c:depthPercent val="100"/>
      <c:rAngAx val="1"/>
    </c:view3D>
    <c:floor>
      <c:thickness val="0"/>
    </c:floor>
    <c:sideWall>
      <c:thickness val="0"/>
      <c:spPr>
        <a:blipFill dpi="0" rotWithShape="1">
          <a:blip xmlns:r="http://schemas.openxmlformats.org/officeDocument/2006/relationships" r:embed="rId1">
            <a:alphaModFix amt="25000"/>
          </a:blip>
          <a:srcRect/>
          <a:stretch>
            <a:fillRect/>
          </a:stretch>
        </a:blipFill>
      </c:spPr>
    </c:sideWall>
    <c:backWall>
      <c:thickness val="0"/>
      <c:spPr>
        <a:blipFill dpi="0" rotWithShape="1">
          <a:blip xmlns:r="http://schemas.openxmlformats.org/officeDocument/2006/relationships" r:embed="rId1">
            <a:alphaModFix amt="25000"/>
          </a:blip>
          <a:srcRect/>
          <a:stretch>
            <a:fillRect/>
          </a:stretch>
        </a:blipFill>
      </c:spPr>
      <c:pictureOptions>
        <c:pictureFormat val="stretch"/>
      </c:pictureOptions>
    </c:backWall>
    <c:plotArea>
      <c:layout/>
      <c:bar3DChart>
        <c:barDir val="col"/>
        <c:grouping val="stacked"/>
        <c:varyColors val="0"/>
        <c:ser>
          <c:idx val="0"/>
          <c:order val="0"/>
          <c:tx>
            <c:strRef>
              <c:f>'2nd Qtr'!$B$4</c:f>
              <c:strCache>
                <c:ptCount val="1"/>
                <c:pt idx="0">
                  <c:v>Faith Group</c:v>
                </c:pt>
              </c:strCache>
            </c:strRef>
          </c:tx>
          <c:invertIfNegative val="0"/>
          <c:dLbls>
            <c:delete val="1"/>
          </c:dLbls>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Qtr'!$C$7:$C$17</c:f>
              <c:numCache>
                <c:formatCode>#,##0</c:formatCode>
                <c:ptCount val="11"/>
                <c:pt idx="0">
                  <c:v>9</c:v>
                </c:pt>
                <c:pt idx="1">
                  <c:v>6</c:v>
                </c:pt>
                <c:pt idx="2">
                  <c:v>1</c:v>
                </c:pt>
                <c:pt idx="4">
                  <c:v>1</c:v>
                </c:pt>
                <c:pt idx="7">
                  <c:v>1</c:v>
                </c:pt>
              </c:numCache>
            </c:numRef>
          </c:val>
        </c:ser>
        <c:dLbls>
          <c:showLegendKey val="0"/>
          <c:showVal val="1"/>
          <c:showCatName val="0"/>
          <c:showSerName val="0"/>
          <c:showPercent val="0"/>
          <c:showBubbleSize val="0"/>
        </c:dLbls>
        <c:gapWidth val="95"/>
        <c:gapDepth val="95"/>
        <c:shape val="pyramid"/>
        <c:axId val="492559848"/>
        <c:axId val="492562592"/>
        <c:axId val="0"/>
      </c:bar3DChart>
      <c:catAx>
        <c:axId val="492559848"/>
        <c:scaling>
          <c:orientation val="minMax"/>
        </c:scaling>
        <c:delete val="0"/>
        <c:axPos val="b"/>
        <c:numFmt formatCode="General" sourceLinked="1"/>
        <c:majorTickMark val="none"/>
        <c:minorTickMark val="none"/>
        <c:tickLblPos val="low"/>
        <c:txPr>
          <a:bodyPr rot="0" vert="horz"/>
          <a:lstStyle/>
          <a:p>
            <a:pPr>
              <a:defRPr sz="700" baseline="0"/>
            </a:pPr>
            <a:endParaRPr lang="en-US"/>
          </a:p>
        </c:txPr>
        <c:crossAx val="492562592"/>
        <c:crosses val="autoZero"/>
        <c:auto val="1"/>
        <c:lblAlgn val="ctr"/>
        <c:lblOffset val="100"/>
        <c:tickLblSkip val="2"/>
        <c:tickMarkSkip val="1"/>
        <c:noMultiLvlLbl val="0"/>
      </c:catAx>
      <c:valAx>
        <c:axId val="492562592"/>
        <c:scaling>
          <c:orientation val="minMax"/>
        </c:scaling>
        <c:delete val="0"/>
        <c:axPos val="l"/>
        <c:majorGridlines/>
        <c:title>
          <c:tx>
            <c:rich>
              <a:bodyPr/>
              <a:lstStyle/>
              <a:p>
                <a:pPr>
                  <a:defRPr/>
                </a:pPr>
                <a:r>
                  <a:rPr lang="en-US"/>
                  <a:t>Number of RE Programs</a:t>
                </a:r>
              </a:p>
            </c:rich>
          </c:tx>
          <c:overlay val="0"/>
        </c:title>
        <c:numFmt formatCode="#,##0" sourceLinked="1"/>
        <c:majorTickMark val="none"/>
        <c:minorTickMark val="none"/>
        <c:tickLblPos val="nextTo"/>
        <c:txPr>
          <a:bodyPr rot="0" vert="horz"/>
          <a:lstStyle/>
          <a:p>
            <a:pPr>
              <a:defRPr/>
            </a:pPr>
            <a:endParaRPr lang="en-US"/>
          </a:p>
        </c:txPr>
        <c:crossAx val="492559848"/>
        <c:crosses val="autoZero"/>
        <c:crossBetween val="between"/>
      </c:val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ln>
      <a:solidFill>
        <a:sysClr val="window" lastClr="FFFFFF">
          <a:lumMod val="85000"/>
        </a:sysClr>
      </a:solidFill>
    </a:ln>
  </c:spPr>
  <c:printSettings>
    <c:headerFooter alignWithMargins="0"/>
    <c:pageMargins b="1" l="0.75000000000000322" r="0.75000000000000322"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RE Program Distribution by Faith Group Percentage</a:t>
            </a:r>
          </a:p>
        </c:rich>
      </c:tx>
      <c:layout>
        <c:manualLayout>
          <c:xMode val="edge"/>
          <c:yMode val="edge"/>
          <c:x val="0.18324643974477081"/>
          <c:y val="3.571424261622482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815045905332944"/>
          <c:y val="0.29464371350595681"/>
          <c:w val="0.56370078619380681"/>
          <c:h val="0.38095348816931957"/>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Lbls>
            <c:dLbl>
              <c:idx val="0"/>
              <c:layout>
                <c:manualLayout>
                  <c:x val="-6.8215360514490661E-2"/>
                  <c:y val="6.68915958154803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535895709371441E-2"/>
                  <c:y val="9.094675131420537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9256230529414626E-2"/>
                  <c:y val="4.716030385764176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1614722010276813E-2"/>
                  <c:y val="-5.19243106543726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2419771903214317E-2"/>
                  <c:y val="-9.43238539333073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4146102995937313E-2"/>
                  <c:y val="-0.136279103702571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2353752169403048E-3"/>
                  <c:y val="-0.134333461315151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0447296526209511E-2"/>
                  <c:y val="-0.115033668986765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8862674945995128"/>
                  <c:y val="-0.139693164410759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9.7642216409276353E-2"/>
                  <c:y val="-4.93035785725817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'2nd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'2nd Qtr'!$C$7:$C$17</c:f>
              <c:numCache>
                <c:formatCode>#,##0</c:formatCode>
                <c:ptCount val="11"/>
                <c:pt idx="0">
                  <c:v>9</c:v>
                </c:pt>
                <c:pt idx="1">
                  <c:v>6</c:v>
                </c:pt>
                <c:pt idx="2">
                  <c:v>1</c:v>
                </c:pt>
                <c:pt idx="4">
                  <c:v>1</c:v>
                </c:pt>
                <c:pt idx="7">
                  <c:v>1</c:v>
                </c:pt>
              </c:numCache>
            </c:numRef>
          </c:val>
        </c:ser>
        <c:dLbls>
          <c:showLegendKey val="0"/>
          <c:showVal val="0"/>
          <c:showCatName val="1"/>
          <c:showSerName val="0"/>
          <c:showPercent val="1"/>
          <c:showBubbleSize val="0"/>
          <c:showLeaderLines val="1"/>
        </c:dLbls>
      </c:pie3DChart>
      <c:spPr>
        <a:noFill/>
        <a:ln w="25400">
          <a:noFill/>
        </a:ln>
      </c:spPr>
    </c:plotArea>
    <c:legend>
      <c:legendPos val="r"/>
      <c:layout>
        <c:manualLayout>
          <c:xMode val="edge"/>
          <c:yMode val="edge"/>
          <c:x val="7.5043813240622412E-2"/>
          <c:y val="0.84770356291670435"/>
          <c:w val="0.84642380435429865"/>
          <c:h val="0.1321842097324063"/>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050"/>
            </a:pPr>
            <a:r>
              <a:rPr lang="en-US" sz="1200" baseline="0">
                <a:latin typeface="Calibri" pitchFamily="34" charset="0"/>
              </a:rPr>
              <a:t>Relational Comparison</a:t>
            </a:r>
          </a:p>
          <a:p>
            <a:pPr>
              <a:defRPr sz="1050"/>
            </a:pPr>
            <a:r>
              <a:rPr lang="en-US" sz="1200" baseline="0">
                <a:latin typeface="Calibri" pitchFamily="34" charset="0"/>
              </a:rPr>
              <a:t>Number of RE Events to Educational Hours</a:t>
            </a:r>
          </a:p>
        </c:rich>
      </c:tx>
      <c:overlay val="0"/>
      <c:spPr>
        <a:noFill/>
      </c:spPr>
    </c:title>
    <c:autoTitleDeleted val="0"/>
    <c:view3D>
      <c:rotX val="0"/>
      <c:rotY val="20"/>
      <c:depthPercent val="70"/>
      <c:rAngAx val="0"/>
    </c:view3D>
    <c:floor>
      <c:thickness val="0"/>
    </c:floor>
    <c:sideWall>
      <c:thickness val="0"/>
      <c:spPr>
        <a:noFill/>
      </c:spPr>
    </c:sideWall>
    <c:backWall>
      <c:thickness val="0"/>
      <c:spPr>
        <a:noFill/>
        <a:ln w="25400">
          <a:noFill/>
        </a:ln>
      </c:spPr>
    </c:backWall>
    <c:plotArea>
      <c:layout>
        <c:manualLayout>
          <c:layoutTarget val="inner"/>
          <c:xMode val="edge"/>
          <c:yMode val="edge"/>
          <c:x val="7.8018750535261819E-2"/>
          <c:y val="0.24854163729062712"/>
          <c:w val="0.92151055514719959"/>
          <c:h val="0.536510487209507"/>
        </c:manualLayout>
      </c:layout>
      <c:line3DChart>
        <c:grouping val="standard"/>
        <c:varyColors val="0"/>
        <c:ser>
          <c:idx val="0"/>
          <c:order val="0"/>
          <c:tx>
            <c:strRef>
              <c:f>'3rd Qtr'!$D$4:$D$5</c:f>
              <c:strCache>
                <c:ptCount val="2"/>
                <c:pt idx="0">
                  <c:v>Number of </c:v>
                </c:pt>
                <c:pt idx="1">
                  <c:v>RE Events</c:v>
                </c:pt>
              </c:strCache>
            </c:strRef>
          </c:tx>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Qtr'!$D$7:$D$17</c:f>
              <c:numCache>
                <c:formatCode>#,##0</c:formatCode>
                <c:ptCount val="11"/>
              </c:numCache>
            </c:numRef>
          </c:val>
          <c:smooth val="0"/>
        </c:ser>
        <c:ser>
          <c:idx val="1"/>
          <c:order val="1"/>
          <c:tx>
            <c:strRef>
              <c:f>'3rd Qtr'!$E$4:$E$5</c:f>
              <c:strCache>
                <c:ptCount val="2"/>
                <c:pt idx="0">
                  <c:v>Number of</c:v>
                </c:pt>
                <c:pt idx="1">
                  <c:v>Educational Hours</c:v>
                </c:pt>
              </c:strCache>
            </c:strRef>
          </c:tx>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Qtr'!$E$7:$E$17</c:f>
              <c:numCache>
                <c:formatCode>#,##0</c:formatCode>
                <c:ptCount val="11"/>
              </c:numCache>
            </c:numRef>
          </c:val>
          <c:smooth val="0"/>
        </c:ser>
        <c:dLbls>
          <c:showLegendKey val="0"/>
          <c:showVal val="0"/>
          <c:showCatName val="0"/>
          <c:showSerName val="0"/>
          <c:showPercent val="0"/>
          <c:showBubbleSize val="0"/>
        </c:dLbls>
        <c:gapDepth val="95"/>
        <c:axId val="492562984"/>
        <c:axId val="492560240"/>
        <c:axId val="497021160"/>
      </c:line3DChart>
      <c:catAx>
        <c:axId val="492562984"/>
        <c:scaling>
          <c:orientation val="minMax"/>
        </c:scaling>
        <c:delete val="1"/>
        <c:axPos val="b"/>
        <c:numFmt formatCode="General" sourceLinked="0"/>
        <c:majorTickMark val="out"/>
        <c:minorTickMark val="none"/>
        <c:tickLblPos val="none"/>
        <c:crossAx val="492560240"/>
        <c:crosses val="autoZero"/>
        <c:auto val="1"/>
        <c:lblAlgn val="ctr"/>
        <c:lblOffset val="100"/>
        <c:noMultiLvlLbl val="0"/>
      </c:catAx>
      <c:valAx>
        <c:axId val="492560240"/>
        <c:scaling>
          <c:orientation val="minMax"/>
        </c:scaling>
        <c:delete val="0"/>
        <c:axPos val="l"/>
        <c:majorGridlines/>
        <c:numFmt formatCode="#,##0" sourceLinked="1"/>
        <c:majorTickMark val="none"/>
        <c:minorTickMark val="none"/>
        <c:tickLblPos val="nextTo"/>
        <c:txPr>
          <a:bodyPr rot="0" vert="horz"/>
          <a:lstStyle/>
          <a:p>
            <a:pPr>
              <a:defRPr/>
            </a:pPr>
            <a:endParaRPr lang="en-US"/>
          </a:p>
        </c:txPr>
        <c:crossAx val="492562984"/>
        <c:crosses val="autoZero"/>
        <c:crossBetween val="between"/>
      </c:valAx>
      <c:serAx>
        <c:axId val="497021160"/>
        <c:scaling>
          <c:orientation val="minMax"/>
        </c:scaling>
        <c:delete val="1"/>
        <c:axPos val="b"/>
        <c:majorTickMark val="out"/>
        <c:minorTickMark val="none"/>
        <c:tickLblPos val="none"/>
        <c:crossAx val="492560240"/>
        <c:crosses val="autoZero"/>
      </c:ser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noFill/>
    <a:ln w="6350" cap="flat">
      <a:solidFill>
        <a:schemeClr val="bg1">
          <a:lumMod val="85000"/>
        </a:schemeClr>
      </a:solidFill>
      <a:round/>
    </a:ln>
  </c:spPr>
  <c:printSettings>
    <c:headerFooter alignWithMargins="0"/>
    <c:pageMargins b="1" l="0.75000000000000344" r="0.75000000000000344"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Volunteer to Participant Comparison</a:t>
            </a:r>
            <a:r>
              <a:rPr lang="en-US" b="1"/>
              <a:t>
</a:t>
            </a:r>
          </a:p>
        </c:rich>
      </c:tx>
      <c:overlay val="0"/>
      <c:spPr>
        <a:noFill/>
        <a:ln w="25400">
          <a:noFill/>
        </a:ln>
      </c:spPr>
    </c:title>
    <c:autoTitleDeleted val="0"/>
    <c:plotArea>
      <c:layout>
        <c:manualLayout>
          <c:layoutTarget val="inner"/>
          <c:xMode val="edge"/>
          <c:yMode val="edge"/>
          <c:x val="0.25545338441890164"/>
          <c:y val="0.16548509917273146"/>
          <c:w val="0.73707525065114621"/>
          <c:h val="0.67390757168012672"/>
        </c:manualLayout>
      </c:layout>
      <c:lineChart>
        <c:grouping val="standard"/>
        <c:varyColors val="0"/>
        <c:ser>
          <c:idx val="0"/>
          <c:order val="0"/>
          <c:tx>
            <c:strRef>
              <c:f>'3rd Qtr'!$F$4:$F$5</c:f>
              <c:strCache>
                <c:ptCount val="2"/>
                <c:pt idx="0">
                  <c:v>Number of </c:v>
                </c:pt>
                <c:pt idx="1">
                  <c:v>Volunteers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Qtr'!$F$7:$F$17</c:f>
              <c:numCache>
                <c:formatCode>#,##0</c:formatCode>
                <c:ptCount val="11"/>
              </c:numCache>
            </c:numRef>
          </c:val>
          <c:smooth val="0"/>
        </c:ser>
        <c:ser>
          <c:idx val="1"/>
          <c:order val="1"/>
          <c:tx>
            <c:strRef>
              <c:f>'3rd Qtr'!$G$4:$G$5</c:f>
              <c:strCache>
                <c:ptCount val="2"/>
                <c:pt idx="0">
                  <c:v>Number of</c:v>
                </c:pt>
                <c:pt idx="1">
                  <c:v>Participants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Qtr'!$G$7:$G$17</c:f>
              <c:numCache>
                <c:formatCode>#,##0</c:formatCode>
                <c:ptCount val="11"/>
              </c:numCache>
            </c:numRef>
          </c:val>
          <c:smooth val="0"/>
        </c:ser>
        <c:dLbls>
          <c:showLegendKey val="0"/>
          <c:showVal val="0"/>
          <c:showCatName val="0"/>
          <c:showSerName val="0"/>
          <c:showPercent val="0"/>
          <c:showBubbleSize val="0"/>
        </c:dLbls>
        <c:marker val="1"/>
        <c:smooth val="0"/>
        <c:axId val="492563376"/>
        <c:axId val="492565728"/>
      </c:lineChart>
      <c:catAx>
        <c:axId val="492563376"/>
        <c:scaling>
          <c:orientation val="minMax"/>
        </c:scaling>
        <c:delete val="1"/>
        <c:axPos val="b"/>
        <c:majorGridlines>
          <c:spPr>
            <a:ln w="3175">
              <a:solidFill>
                <a:srgbClr val="000000"/>
              </a:solidFill>
              <a:prstDash val="solid"/>
            </a:ln>
          </c:spPr>
        </c:majorGridlines>
        <c:numFmt formatCode="General" sourceLinked="0"/>
        <c:majorTickMark val="out"/>
        <c:minorTickMark val="none"/>
        <c:tickLblPos val="none"/>
        <c:crossAx val="492565728"/>
        <c:crosses val="autoZero"/>
        <c:auto val="1"/>
        <c:lblAlgn val="ctr"/>
        <c:lblOffset val="100"/>
        <c:noMultiLvlLbl val="0"/>
      </c:catAx>
      <c:valAx>
        <c:axId val="492565728"/>
        <c:scaling>
          <c:orientation val="minMax"/>
        </c:scaling>
        <c:delete val="0"/>
        <c:axPos val="l"/>
        <c:majorGridlines>
          <c:spPr>
            <a:ln w="3175">
              <a:solidFill>
                <a:srgbClr val="000000"/>
              </a:solidFill>
              <a:prstDash val="solid"/>
            </a:ln>
          </c:spPr>
        </c:majorGridlines>
        <c:title>
          <c:tx>
            <c:rich>
              <a:bodyPr rot="-5400000" vert="horz"/>
              <a:lstStyle/>
              <a:p>
                <a:pPr>
                  <a:defRPr sz="1000"/>
                </a:pPr>
                <a:r>
                  <a:rPr lang="en-US" sz="1000" b="1"/>
                  <a:t>Number of Volunteers &amp; Participants</a:t>
                </a:r>
              </a:p>
            </c:rich>
          </c:tx>
          <c:layout>
            <c:manualLayout>
              <c:xMode val="edge"/>
              <c:yMode val="edge"/>
              <c:x val="9.2307597110282705E-2"/>
              <c:y val="0.20986719552824018"/>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492563376"/>
        <c:crosses val="autoZero"/>
        <c:crossBetween val="between"/>
      </c:valAx>
      <c:dTable>
        <c:showHorzBorder val="1"/>
        <c:showVertBorder val="1"/>
        <c:showOutline val="1"/>
        <c:showKeys val="1"/>
        <c:spPr>
          <a:ln w="3175">
            <a:solidFill>
              <a:srgbClr val="000000"/>
            </a:solidFill>
            <a:prstDash val="solid"/>
          </a:ln>
        </c:spPr>
      </c:dTable>
      <c:spPr>
        <a:noFill/>
        <a:ln w="28575" cap="rnd">
          <a:solidFill>
            <a:schemeClr val="bg1">
              <a:lumMod val="50000"/>
            </a:schemeClr>
          </a:solidFill>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44" r="0.75000000000000344" t="1" header="0.5" footer="0.5"/>
    <c:pageSetup orientation="landscape" horizontalDpi="12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AF to NAF Distribution by Faith Group</a:t>
            </a:r>
            <a:r>
              <a:rPr lang="en-US" b="1"/>
              <a:t>
</a:t>
            </a:r>
          </a:p>
        </c:rich>
      </c:tx>
      <c:overlay val="0"/>
      <c:spPr>
        <a:noFill/>
        <a:ln w="25400">
          <a:noFill/>
        </a:ln>
      </c:spPr>
    </c:title>
    <c:autoTitleDeleted val="0"/>
    <c:plotArea>
      <c:layout>
        <c:manualLayout>
          <c:layoutTarget val="inner"/>
          <c:xMode val="edge"/>
          <c:yMode val="edge"/>
          <c:x val="0.23564996878666147"/>
          <c:y val="0.17790370900607141"/>
          <c:w val="0.75166378497412978"/>
          <c:h val="0.66236140936928711"/>
        </c:manualLayout>
      </c:layout>
      <c:lineChart>
        <c:grouping val="stacked"/>
        <c:varyColors val="0"/>
        <c:ser>
          <c:idx val="0"/>
          <c:order val="0"/>
          <c:tx>
            <c:strRef>
              <c:f>'3rd Qtr'!$H$4:$H$5</c:f>
              <c:strCache>
                <c:ptCount val="2"/>
                <c:pt idx="0">
                  <c:v>Total $</c:v>
                </c:pt>
                <c:pt idx="1">
                  <c:v>AF Spent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Qtr'!$H$7:$H$17</c:f>
              <c:numCache>
                <c:formatCode>#,##0</c:formatCode>
                <c:ptCount val="11"/>
              </c:numCache>
            </c:numRef>
          </c:val>
          <c:smooth val="0"/>
        </c:ser>
        <c:ser>
          <c:idx val="1"/>
          <c:order val="1"/>
          <c:tx>
            <c:strRef>
              <c:f>'3rd Qtr'!$I$4:$I$5</c:f>
              <c:strCache>
                <c:ptCount val="2"/>
                <c:pt idx="0">
                  <c:v>Total $</c:v>
                </c:pt>
                <c:pt idx="1">
                  <c:v>NAF Spent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Qtr'!$I$7:$I$17</c:f>
              <c:numCache>
                <c:formatCode>#,##0</c:formatCode>
                <c:ptCount val="11"/>
              </c:numCache>
            </c:numRef>
          </c:val>
          <c:smooth val="0"/>
        </c:ser>
        <c:dLbls>
          <c:showLegendKey val="0"/>
          <c:showVal val="0"/>
          <c:showCatName val="0"/>
          <c:showSerName val="0"/>
          <c:showPercent val="0"/>
          <c:showBubbleSize val="0"/>
        </c:dLbls>
        <c:marker val="1"/>
        <c:smooth val="0"/>
        <c:axId val="379379896"/>
        <c:axId val="379379112"/>
      </c:lineChart>
      <c:catAx>
        <c:axId val="3793798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79379112"/>
        <c:crosses val="autoZero"/>
        <c:auto val="1"/>
        <c:lblAlgn val="ctr"/>
        <c:lblOffset val="100"/>
        <c:tickMarkSkip val="1"/>
        <c:noMultiLvlLbl val="0"/>
      </c:catAx>
      <c:valAx>
        <c:axId val="379379112"/>
        <c:scaling>
          <c:orientation val="minMax"/>
        </c:scaling>
        <c:delete val="0"/>
        <c:axPos val="l"/>
        <c:majorGridlines>
          <c:spPr>
            <a:ln w="3175">
              <a:solidFill>
                <a:srgbClr val="000000"/>
              </a:solidFill>
              <a:prstDash val="solid"/>
            </a:ln>
          </c:spPr>
        </c:majorGridlines>
        <c:title>
          <c:tx>
            <c:rich>
              <a:bodyPr/>
              <a:lstStyle/>
              <a:p>
                <a:pPr>
                  <a:defRPr sz="1000" b="1"/>
                </a:pPr>
                <a:r>
                  <a:rPr lang="en-US" sz="1000" b="1"/>
                  <a:t>Dollars Committed</a:t>
                </a:r>
              </a:p>
            </c:rich>
          </c:tx>
          <c:layout>
            <c:manualLayout>
              <c:xMode val="edge"/>
              <c:yMode val="edge"/>
              <c:x val="6.1355452115446914E-2"/>
              <c:y val="0.360739882577022"/>
            </c:manualLayout>
          </c:layout>
          <c:overlay val="0"/>
          <c:spPr>
            <a:solidFill>
              <a:schemeClr val="bg1"/>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9379896"/>
        <c:crosses val="autoZero"/>
        <c:crossBetween val="between"/>
      </c:valAx>
      <c:dTable>
        <c:showHorzBorder val="1"/>
        <c:showVertBorder val="1"/>
        <c:showOutline val="1"/>
        <c:showKeys val="1"/>
        <c:spPr>
          <a:ln w="3175">
            <a:solidFill>
              <a:srgbClr val="000000"/>
            </a:solidFill>
            <a:prstDash val="solid"/>
          </a:ln>
        </c:spPr>
      </c:dTable>
      <c:spPr>
        <a:noFill/>
        <a:ln w="28575" cap="rnd">
          <a:solidFill>
            <a:schemeClr val="bg1">
              <a:lumMod val="50000"/>
            </a:schemeClr>
          </a:solidFill>
          <a:prstDash val="solid"/>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44" r="0.75000000000000344"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baseline="0"/>
            </a:pPr>
            <a:r>
              <a:rPr lang="en-US" sz="1200" baseline="0"/>
              <a:t>Number of RE </a:t>
            </a:r>
            <a:r>
              <a:rPr lang="en-US" sz="1200" baseline="0">
                <a:latin typeface="Calibri" pitchFamily="34" charset="0"/>
              </a:rPr>
              <a:t>Programs</a:t>
            </a:r>
            <a:r>
              <a:rPr lang="en-US" sz="1200" baseline="0"/>
              <a:t> by Faith Group</a:t>
            </a:r>
          </a:p>
        </c:rich>
      </c:tx>
      <c:overlay val="0"/>
    </c:title>
    <c:autoTitleDeleted val="0"/>
    <c:view3D>
      <c:rotX val="20"/>
      <c:hPercent val="53"/>
      <c:rotY val="20"/>
      <c:depthPercent val="100"/>
      <c:rAngAx val="1"/>
    </c:view3D>
    <c:floor>
      <c:thickness val="0"/>
    </c:floor>
    <c:sideWall>
      <c:thickness val="0"/>
      <c:spPr>
        <a:blipFill dpi="0" rotWithShape="1">
          <a:blip xmlns:r="http://schemas.openxmlformats.org/officeDocument/2006/relationships" r:embed="rId1">
            <a:alphaModFix amt="25000"/>
          </a:blip>
          <a:srcRect/>
          <a:stretch>
            <a:fillRect/>
          </a:stretch>
        </a:blipFill>
      </c:spPr>
    </c:sideWall>
    <c:backWall>
      <c:thickness val="0"/>
      <c:spPr>
        <a:blipFill dpi="0" rotWithShape="1">
          <a:blip xmlns:r="http://schemas.openxmlformats.org/officeDocument/2006/relationships" r:embed="rId1">
            <a:alphaModFix amt="25000"/>
          </a:blip>
          <a:srcRect/>
          <a:stretch>
            <a:fillRect/>
          </a:stretch>
        </a:blipFill>
      </c:spPr>
      <c:pictureOptions>
        <c:pictureFormat val="stretch"/>
      </c:pictureOptions>
    </c:backWall>
    <c:plotArea>
      <c:layout/>
      <c:bar3DChart>
        <c:barDir val="col"/>
        <c:grouping val="stacked"/>
        <c:varyColors val="0"/>
        <c:ser>
          <c:idx val="0"/>
          <c:order val="0"/>
          <c:tx>
            <c:strRef>
              <c:f>'3rd Qtr'!$B$4</c:f>
              <c:strCache>
                <c:ptCount val="1"/>
                <c:pt idx="0">
                  <c:v>Faith Group</c:v>
                </c:pt>
              </c:strCache>
            </c:strRef>
          </c:tx>
          <c:invertIfNegative val="0"/>
          <c:dLbls>
            <c:delete val="1"/>
          </c:dLbls>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Qtr'!$C$7:$C$17</c:f>
              <c:numCache>
                <c:formatCode>#,##0</c:formatCode>
                <c:ptCount val="11"/>
              </c:numCache>
            </c:numRef>
          </c:val>
        </c:ser>
        <c:dLbls>
          <c:showLegendKey val="0"/>
          <c:showVal val="1"/>
          <c:showCatName val="0"/>
          <c:showSerName val="0"/>
          <c:showPercent val="0"/>
          <c:showBubbleSize val="0"/>
        </c:dLbls>
        <c:gapWidth val="95"/>
        <c:gapDepth val="95"/>
        <c:shape val="pyramid"/>
        <c:axId val="379378328"/>
        <c:axId val="379379504"/>
        <c:axId val="0"/>
      </c:bar3DChart>
      <c:catAx>
        <c:axId val="379378328"/>
        <c:scaling>
          <c:orientation val="minMax"/>
        </c:scaling>
        <c:delete val="0"/>
        <c:axPos val="b"/>
        <c:numFmt formatCode="General" sourceLinked="1"/>
        <c:majorTickMark val="none"/>
        <c:minorTickMark val="none"/>
        <c:tickLblPos val="low"/>
        <c:txPr>
          <a:bodyPr rot="0" vert="horz"/>
          <a:lstStyle/>
          <a:p>
            <a:pPr>
              <a:defRPr sz="700" baseline="0"/>
            </a:pPr>
            <a:endParaRPr lang="en-US"/>
          </a:p>
        </c:txPr>
        <c:crossAx val="379379504"/>
        <c:crosses val="autoZero"/>
        <c:auto val="1"/>
        <c:lblAlgn val="ctr"/>
        <c:lblOffset val="100"/>
        <c:tickLblSkip val="2"/>
        <c:tickMarkSkip val="1"/>
        <c:noMultiLvlLbl val="0"/>
      </c:catAx>
      <c:valAx>
        <c:axId val="379379504"/>
        <c:scaling>
          <c:orientation val="minMax"/>
        </c:scaling>
        <c:delete val="0"/>
        <c:axPos val="l"/>
        <c:majorGridlines/>
        <c:title>
          <c:tx>
            <c:rich>
              <a:bodyPr/>
              <a:lstStyle/>
              <a:p>
                <a:pPr>
                  <a:defRPr/>
                </a:pPr>
                <a:r>
                  <a:rPr lang="en-US"/>
                  <a:t>Number of RE Programs</a:t>
                </a:r>
              </a:p>
            </c:rich>
          </c:tx>
          <c:overlay val="0"/>
        </c:title>
        <c:numFmt formatCode="#,##0" sourceLinked="1"/>
        <c:majorTickMark val="none"/>
        <c:minorTickMark val="none"/>
        <c:tickLblPos val="nextTo"/>
        <c:txPr>
          <a:bodyPr rot="0" vert="horz"/>
          <a:lstStyle/>
          <a:p>
            <a:pPr>
              <a:defRPr/>
            </a:pPr>
            <a:endParaRPr lang="en-US"/>
          </a:p>
        </c:txPr>
        <c:crossAx val="379378328"/>
        <c:crosses val="autoZero"/>
        <c:crossBetween val="between"/>
      </c:val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ln>
      <a:solidFill>
        <a:sysClr val="window" lastClr="FFFFFF">
          <a:lumMod val="85000"/>
        </a:sysClr>
      </a:solidFill>
    </a:ln>
  </c:spPr>
  <c:printSettings>
    <c:headerFooter alignWithMargins="0"/>
    <c:pageMargins b="1" l="0.75000000000000344" r="0.750000000000003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Volunteer to Participant Comparison</a:t>
            </a:r>
            <a:r>
              <a:rPr lang="en-US" b="1"/>
              <a:t>
</a:t>
            </a:r>
          </a:p>
        </c:rich>
      </c:tx>
      <c:overlay val="0"/>
      <c:spPr>
        <a:noFill/>
        <a:ln w="25400">
          <a:noFill/>
        </a:ln>
      </c:spPr>
    </c:title>
    <c:autoTitleDeleted val="0"/>
    <c:plotArea>
      <c:layout>
        <c:manualLayout>
          <c:layoutTarget val="inner"/>
          <c:xMode val="edge"/>
          <c:yMode val="edge"/>
          <c:x val="0.25053045186640471"/>
          <c:y val="0.16548509917273127"/>
          <c:w val="0.74946954813359823"/>
          <c:h val="0.67390757168012605"/>
        </c:manualLayout>
      </c:layout>
      <c:lineChart>
        <c:grouping val="standard"/>
        <c:varyColors val="0"/>
        <c:ser>
          <c:idx val="0"/>
          <c:order val="0"/>
          <c:tx>
            <c:strRef>
              <c:f>Annual!$F$4:$F$5</c:f>
              <c:strCache>
                <c:ptCount val="2"/>
                <c:pt idx="0">
                  <c:v>Number of </c:v>
                </c:pt>
                <c:pt idx="1">
                  <c:v>Volunteers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Annual!$F$7:$F$17</c:f>
              <c:numCache>
                <c:formatCode>#,##0</c:formatCode>
                <c:ptCount val="11"/>
                <c:pt idx="0">
                  <c:v>40</c:v>
                </c:pt>
                <c:pt idx="1">
                  <c:v>32</c:v>
                </c:pt>
                <c:pt idx="2">
                  <c:v>1</c:v>
                </c:pt>
                <c:pt idx="3">
                  <c:v>0</c:v>
                </c:pt>
                <c:pt idx="4">
                  <c:v>2</c:v>
                </c:pt>
                <c:pt idx="5">
                  <c:v>0</c:v>
                </c:pt>
                <c:pt idx="6">
                  <c:v>2</c:v>
                </c:pt>
                <c:pt idx="7">
                  <c:v>1</c:v>
                </c:pt>
                <c:pt idx="8">
                  <c:v>0</c:v>
                </c:pt>
                <c:pt idx="9">
                  <c:v>0</c:v>
                </c:pt>
                <c:pt idx="10">
                  <c:v>0</c:v>
                </c:pt>
              </c:numCache>
            </c:numRef>
          </c:val>
          <c:smooth val="0"/>
        </c:ser>
        <c:ser>
          <c:idx val="1"/>
          <c:order val="1"/>
          <c:tx>
            <c:strRef>
              <c:f>Annual!$G$4:$G$5</c:f>
              <c:strCache>
                <c:ptCount val="2"/>
                <c:pt idx="0">
                  <c:v>Number of</c:v>
                </c:pt>
                <c:pt idx="1">
                  <c:v>Participants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Annual!$G$7:$G$17</c:f>
              <c:numCache>
                <c:formatCode>#,##0</c:formatCode>
                <c:ptCount val="11"/>
                <c:pt idx="0">
                  <c:v>340</c:v>
                </c:pt>
                <c:pt idx="1">
                  <c:v>224</c:v>
                </c:pt>
                <c:pt idx="2">
                  <c:v>115</c:v>
                </c:pt>
                <c:pt idx="3">
                  <c:v>0</c:v>
                </c:pt>
                <c:pt idx="4">
                  <c:v>38</c:v>
                </c:pt>
                <c:pt idx="5">
                  <c:v>0</c:v>
                </c:pt>
                <c:pt idx="6">
                  <c:v>6</c:v>
                </c:pt>
                <c:pt idx="7">
                  <c:v>203</c:v>
                </c:pt>
                <c:pt idx="8">
                  <c:v>0</c:v>
                </c:pt>
                <c:pt idx="9">
                  <c:v>0</c:v>
                </c:pt>
                <c:pt idx="10">
                  <c:v>0</c:v>
                </c:pt>
              </c:numCache>
            </c:numRef>
          </c:val>
          <c:smooth val="0"/>
        </c:ser>
        <c:dLbls>
          <c:showLegendKey val="0"/>
          <c:showVal val="0"/>
          <c:showCatName val="0"/>
          <c:showSerName val="0"/>
          <c:showPercent val="0"/>
          <c:showBubbleSize val="0"/>
        </c:dLbls>
        <c:marker val="1"/>
        <c:smooth val="0"/>
        <c:axId val="492374968"/>
        <c:axId val="492366344"/>
      </c:lineChart>
      <c:catAx>
        <c:axId val="492374968"/>
        <c:scaling>
          <c:orientation val="minMax"/>
        </c:scaling>
        <c:delete val="1"/>
        <c:axPos val="b"/>
        <c:majorGridlines>
          <c:spPr>
            <a:ln w="3175">
              <a:solidFill>
                <a:srgbClr val="000000"/>
              </a:solidFill>
              <a:prstDash val="solid"/>
            </a:ln>
          </c:spPr>
        </c:majorGridlines>
        <c:numFmt formatCode="General" sourceLinked="0"/>
        <c:majorTickMark val="out"/>
        <c:minorTickMark val="none"/>
        <c:tickLblPos val="none"/>
        <c:crossAx val="492366344"/>
        <c:crosses val="autoZero"/>
        <c:auto val="1"/>
        <c:lblAlgn val="ctr"/>
        <c:lblOffset val="100"/>
        <c:noMultiLvlLbl val="0"/>
      </c:catAx>
      <c:valAx>
        <c:axId val="492366344"/>
        <c:scaling>
          <c:orientation val="minMax"/>
        </c:scaling>
        <c:delete val="0"/>
        <c:axPos val="l"/>
        <c:majorGridlines>
          <c:spPr>
            <a:ln w="3175">
              <a:solidFill>
                <a:srgbClr val="000000"/>
              </a:solidFill>
              <a:prstDash val="solid"/>
            </a:ln>
          </c:spPr>
        </c:majorGridlines>
        <c:title>
          <c:tx>
            <c:rich>
              <a:bodyPr rot="-5400000" vert="horz"/>
              <a:lstStyle/>
              <a:p>
                <a:pPr>
                  <a:defRPr sz="1000"/>
                </a:pPr>
                <a:r>
                  <a:rPr lang="en-US" sz="1000" b="1"/>
                  <a:t>Number of Volunteers &amp; Participants</a:t>
                </a:r>
              </a:p>
            </c:rich>
          </c:tx>
          <c:layout>
            <c:manualLayout>
              <c:xMode val="edge"/>
              <c:yMode val="edge"/>
              <c:x val="9.2307597110282705E-2"/>
              <c:y val="0.21333006101510041"/>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492374968"/>
        <c:crosses val="autoZero"/>
        <c:crossBetween val="between"/>
      </c:valAx>
      <c:dTable>
        <c:showHorzBorder val="1"/>
        <c:showVertBorder val="1"/>
        <c:showOutline val="1"/>
        <c:showKeys val="1"/>
        <c:spPr>
          <a:ln w="3175">
            <a:solidFill>
              <a:srgbClr val="000000"/>
            </a:solidFill>
            <a:prstDash val="solid"/>
          </a:ln>
        </c:spPr>
      </c:dTable>
      <c:spPr>
        <a:solidFill>
          <a:srgbClr val="FFFFFF"/>
        </a:solidFill>
        <a:ln w="28575" cap="rnd">
          <a:solidFill>
            <a:schemeClr val="bg1">
              <a:lumMod val="50000"/>
            </a:schemeClr>
          </a:solidFill>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44" r="0.75000000000000344" t="1" header="0.5" footer="0.5"/>
    <c:pageSetup orientation="landscape" horizontalDpi="1200" verticalDpi="12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RE Program Distribution by Faith Group Percentage</a:t>
            </a:r>
          </a:p>
        </c:rich>
      </c:tx>
      <c:layout>
        <c:manualLayout>
          <c:xMode val="edge"/>
          <c:yMode val="edge"/>
          <c:x val="0.18324643974477081"/>
          <c:y val="3.571424261622482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815045905332944"/>
          <c:y val="0.29464371350595681"/>
          <c:w val="0.56370078619380704"/>
          <c:h val="0.38095348816931968"/>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Lbls>
            <c:dLbl>
              <c:idx val="2"/>
              <c:layout>
                <c:manualLayout>
                  <c:x val="-3.9256230529414647E-2"/>
                  <c:y val="4.716030385764181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1614722010276813E-2"/>
                  <c:y val="-5.19243106543726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2419771903214344E-2"/>
                  <c:y val="-9.43238539333073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4146102995937313E-2"/>
                  <c:y val="-0.136279103702571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2353752169403048E-3"/>
                  <c:y val="-0.134333461315151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0447296526209511E-2"/>
                  <c:y val="-0.115033668986765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8862674945995128"/>
                  <c:y val="-0.139693164410759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9.7642216409276353E-2"/>
                  <c:y val="-4.93035785725817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'3rd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'3rd Qtr'!$C$7:$C$17</c:f>
              <c:numCache>
                <c:formatCode>#,##0</c:formatCode>
                <c:ptCount val="11"/>
              </c:numCache>
            </c:numRef>
          </c:val>
        </c:ser>
        <c:dLbls>
          <c:showLegendKey val="0"/>
          <c:showVal val="0"/>
          <c:showCatName val="1"/>
          <c:showSerName val="0"/>
          <c:showPercent val="1"/>
          <c:showBubbleSize val="0"/>
          <c:showLeaderLines val="1"/>
        </c:dLbls>
      </c:pie3DChart>
      <c:spPr>
        <a:noFill/>
        <a:ln w="25400">
          <a:noFill/>
        </a:ln>
      </c:spPr>
    </c:plotArea>
    <c:legend>
      <c:legendPos val="r"/>
      <c:layout>
        <c:manualLayout>
          <c:xMode val="edge"/>
          <c:yMode val="edge"/>
          <c:x val="7.5043813240622412E-2"/>
          <c:y val="0.84770356291670435"/>
          <c:w val="0.84642380435429865"/>
          <c:h val="0.1321842097324063"/>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050"/>
            </a:pPr>
            <a:r>
              <a:rPr lang="en-US" sz="1200" baseline="0">
                <a:latin typeface="Calibri" pitchFamily="34" charset="0"/>
              </a:rPr>
              <a:t>Relational Comparison</a:t>
            </a:r>
          </a:p>
          <a:p>
            <a:pPr>
              <a:defRPr sz="1050"/>
            </a:pPr>
            <a:r>
              <a:rPr lang="en-US" sz="1200" baseline="0">
                <a:latin typeface="Calibri" pitchFamily="34" charset="0"/>
              </a:rPr>
              <a:t>Number of RE Events to Educational Hours</a:t>
            </a:r>
          </a:p>
        </c:rich>
      </c:tx>
      <c:overlay val="0"/>
      <c:spPr>
        <a:noFill/>
      </c:spPr>
    </c:title>
    <c:autoTitleDeleted val="0"/>
    <c:view3D>
      <c:rotX val="0"/>
      <c:rotY val="20"/>
      <c:depthPercent val="70"/>
      <c:rAngAx val="0"/>
    </c:view3D>
    <c:floor>
      <c:thickness val="0"/>
    </c:floor>
    <c:sideWall>
      <c:thickness val="0"/>
      <c:spPr>
        <a:noFill/>
      </c:spPr>
    </c:sideWall>
    <c:backWall>
      <c:thickness val="0"/>
      <c:spPr>
        <a:noFill/>
        <a:ln w="25400">
          <a:noFill/>
        </a:ln>
      </c:spPr>
    </c:backWall>
    <c:plotArea>
      <c:layout>
        <c:manualLayout>
          <c:layoutTarget val="inner"/>
          <c:xMode val="edge"/>
          <c:yMode val="edge"/>
          <c:x val="7.8018750535261819E-2"/>
          <c:y val="0.248541637290627"/>
          <c:w val="0.92151055514719959"/>
          <c:h val="0.536510487209507"/>
        </c:manualLayout>
      </c:layout>
      <c:line3DChart>
        <c:grouping val="standard"/>
        <c:varyColors val="0"/>
        <c:ser>
          <c:idx val="0"/>
          <c:order val="0"/>
          <c:tx>
            <c:strRef>
              <c:f>'4th Qtr'!$D$4:$D$5</c:f>
              <c:strCache>
                <c:ptCount val="2"/>
                <c:pt idx="0">
                  <c:v>Number of </c:v>
                </c:pt>
                <c:pt idx="1">
                  <c:v>RE Events</c:v>
                </c:pt>
              </c:strCache>
            </c:strRef>
          </c:tx>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Qtr'!$D$7:$D$17</c:f>
              <c:numCache>
                <c:formatCode>#,##0</c:formatCode>
                <c:ptCount val="11"/>
              </c:numCache>
            </c:numRef>
          </c:val>
          <c:smooth val="0"/>
        </c:ser>
        <c:ser>
          <c:idx val="1"/>
          <c:order val="1"/>
          <c:tx>
            <c:strRef>
              <c:f>'4th Qtr'!$E$4:$E$5</c:f>
              <c:strCache>
                <c:ptCount val="2"/>
                <c:pt idx="0">
                  <c:v>Number of</c:v>
                </c:pt>
                <c:pt idx="1">
                  <c:v>Educational Hours</c:v>
                </c:pt>
              </c:strCache>
            </c:strRef>
          </c:tx>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Qtr'!$E$7:$E$17</c:f>
              <c:numCache>
                <c:formatCode>#,##0</c:formatCode>
                <c:ptCount val="11"/>
              </c:numCache>
            </c:numRef>
          </c:val>
          <c:smooth val="0"/>
        </c:ser>
        <c:dLbls>
          <c:showLegendKey val="0"/>
          <c:showVal val="0"/>
          <c:showCatName val="0"/>
          <c:showSerName val="0"/>
          <c:showPercent val="0"/>
          <c:showBubbleSize val="0"/>
        </c:dLbls>
        <c:gapDepth val="95"/>
        <c:axId val="379382248"/>
        <c:axId val="379376760"/>
        <c:axId val="497018616"/>
      </c:line3DChart>
      <c:catAx>
        <c:axId val="379382248"/>
        <c:scaling>
          <c:orientation val="minMax"/>
        </c:scaling>
        <c:delete val="1"/>
        <c:axPos val="b"/>
        <c:numFmt formatCode="General" sourceLinked="0"/>
        <c:majorTickMark val="out"/>
        <c:minorTickMark val="none"/>
        <c:tickLblPos val="none"/>
        <c:crossAx val="379376760"/>
        <c:crosses val="autoZero"/>
        <c:auto val="1"/>
        <c:lblAlgn val="ctr"/>
        <c:lblOffset val="100"/>
        <c:noMultiLvlLbl val="0"/>
      </c:catAx>
      <c:valAx>
        <c:axId val="379376760"/>
        <c:scaling>
          <c:orientation val="minMax"/>
        </c:scaling>
        <c:delete val="0"/>
        <c:axPos val="l"/>
        <c:majorGridlines/>
        <c:numFmt formatCode="#,##0" sourceLinked="1"/>
        <c:majorTickMark val="none"/>
        <c:minorTickMark val="none"/>
        <c:tickLblPos val="nextTo"/>
        <c:txPr>
          <a:bodyPr rot="0" vert="horz"/>
          <a:lstStyle/>
          <a:p>
            <a:pPr>
              <a:defRPr/>
            </a:pPr>
            <a:endParaRPr lang="en-US"/>
          </a:p>
        </c:txPr>
        <c:crossAx val="379382248"/>
        <c:crosses val="autoZero"/>
        <c:crossBetween val="between"/>
      </c:valAx>
      <c:serAx>
        <c:axId val="497018616"/>
        <c:scaling>
          <c:orientation val="minMax"/>
        </c:scaling>
        <c:delete val="1"/>
        <c:axPos val="b"/>
        <c:majorTickMark val="out"/>
        <c:minorTickMark val="none"/>
        <c:tickLblPos val="none"/>
        <c:crossAx val="379376760"/>
        <c:crosses val="autoZero"/>
      </c:ser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noFill/>
    <a:ln w="6350" cap="flat">
      <a:solidFill>
        <a:schemeClr val="bg1">
          <a:lumMod val="85000"/>
        </a:schemeClr>
      </a:solidFill>
      <a:round/>
    </a:ln>
  </c:spPr>
  <c:printSettings>
    <c:headerFooter alignWithMargins="0"/>
    <c:pageMargins b="1" l="0.750000000000003" r="0.750000000000003"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Volunteer to Participant Comparison</a:t>
            </a:r>
            <a:r>
              <a:rPr lang="en-US" b="1"/>
              <a:t>
</a:t>
            </a:r>
          </a:p>
        </c:rich>
      </c:tx>
      <c:overlay val="0"/>
      <c:spPr>
        <a:noFill/>
        <a:ln w="25400">
          <a:noFill/>
        </a:ln>
      </c:spPr>
    </c:title>
    <c:autoTitleDeleted val="0"/>
    <c:plotArea>
      <c:layout>
        <c:manualLayout>
          <c:layoutTarget val="inner"/>
          <c:xMode val="edge"/>
          <c:yMode val="edge"/>
          <c:x val="0.25545338441890164"/>
          <c:y val="0.16548509917273127"/>
          <c:w val="0.73707525065114543"/>
          <c:h val="0.67390757168012605"/>
        </c:manualLayout>
      </c:layout>
      <c:lineChart>
        <c:grouping val="standard"/>
        <c:varyColors val="0"/>
        <c:ser>
          <c:idx val="0"/>
          <c:order val="0"/>
          <c:tx>
            <c:strRef>
              <c:f>'4th Qtr'!$F$4:$F$5</c:f>
              <c:strCache>
                <c:ptCount val="2"/>
                <c:pt idx="0">
                  <c:v>Number of </c:v>
                </c:pt>
                <c:pt idx="1">
                  <c:v>Volunteers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Qtr'!$F$7:$F$17</c:f>
              <c:numCache>
                <c:formatCode>#,##0</c:formatCode>
                <c:ptCount val="11"/>
              </c:numCache>
            </c:numRef>
          </c:val>
          <c:smooth val="0"/>
        </c:ser>
        <c:ser>
          <c:idx val="1"/>
          <c:order val="1"/>
          <c:tx>
            <c:strRef>
              <c:f>'4th Qtr'!$G$4:$G$5</c:f>
              <c:strCache>
                <c:ptCount val="2"/>
                <c:pt idx="0">
                  <c:v>Number of</c:v>
                </c:pt>
                <c:pt idx="1">
                  <c:v>Participants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Qtr'!$G$7:$G$17</c:f>
              <c:numCache>
                <c:formatCode>#,##0</c:formatCode>
                <c:ptCount val="11"/>
              </c:numCache>
            </c:numRef>
          </c:val>
          <c:smooth val="0"/>
        </c:ser>
        <c:dLbls>
          <c:showLegendKey val="0"/>
          <c:showVal val="0"/>
          <c:showCatName val="0"/>
          <c:showSerName val="0"/>
          <c:showPercent val="0"/>
          <c:showBubbleSize val="0"/>
        </c:dLbls>
        <c:marker val="1"/>
        <c:smooth val="0"/>
        <c:axId val="383694760"/>
        <c:axId val="383693192"/>
      </c:lineChart>
      <c:catAx>
        <c:axId val="383694760"/>
        <c:scaling>
          <c:orientation val="minMax"/>
        </c:scaling>
        <c:delete val="1"/>
        <c:axPos val="b"/>
        <c:majorGridlines>
          <c:spPr>
            <a:ln w="3175">
              <a:solidFill>
                <a:srgbClr val="000000"/>
              </a:solidFill>
              <a:prstDash val="solid"/>
            </a:ln>
          </c:spPr>
        </c:majorGridlines>
        <c:numFmt formatCode="General" sourceLinked="0"/>
        <c:majorTickMark val="out"/>
        <c:minorTickMark val="none"/>
        <c:tickLblPos val="none"/>
        <c:crossAx val="383693192"/>
        <c:crosses val="autoZero"/>
        <c:auto val="1"/>
        <c:lblAlgn val="ctr"/>
        <c:lblOffset val="100"/>
        <c:noMultiLvlLbl val="0"/>
      </c:catAx>
      <c:valAx>
        <c:axId val="383693192"/>
        <c:scaling>
          <c:orientation val="minMax"/>
        </c:scaling>
        <c:delete val="0"/>
        <c:axPos val="l"/>
        <c:majorGridlines>
          <c:spPr>
            <a:ln w="3175">
              <a:solidFill>
                <a:srgbClr val="000000"/>
              </a:solidFill>
              <a:prstDash val="solid"/>
            </a:ln>
          </c:spPr>
        </c:majorGridlines>
        <c:title>
          <c:tx>
            <c:rich>
              <a:bodyPr rot="-5400000" vert="horz"/>
              <a:lstStyle/>
              <a:p>
                <a:pPr>
                  <a:defRPr sz="1000"/>
                </a:pPr>
                <a:r>
                  <a:rPr lang="en-US" sz="1000" b="1"/>
                  <a:t>Number of Volunteers &amp; Participants</a:t>
                </a:r>
              </a:p>
            </c:rich>
          </c:tx>
          <c:layout>
            <c:manualLayout>
              <c:xMode val="edge"/>
              <c:yMode val="edge"/>
              <c:x val="9.2307597110282705E-2"/>
              <c:y val="0.21679318763458821"/>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383694760"/>
        <c:crosses val="autoZero"/>
        <c:crossBetween val="between"/>
      </c:valAx>
      <c:dTable>
        <c:showHorzBorder val="1"/>
        <c:showVertBorder val="1"/>
        <c:showOutline val="1"/>
        <c:showKeys val="1"/>
        <c:spPr>
          <a:ln w="3175">
            <a:solidFill>
              <a:srgbClr val="000000"/>
            </a:solidFill>
            <a:prstDash val="solid"/>
          </a:ln>
        </c:spPr>
      </c:dTable>
      <c:spPr>
        <a:noFill/>
        <a:ln w="28575" cap="rnd">
          <a:solidFill>
            <a:schemeClr val="bg1">
              <a:lumMod val="50000"/>
            </a:schemeClr>
          </a:solidFill>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 r="0.750000000000003" t="1" header="0.5" footer="0.5"/>
    <c:pageSetup orientation="landscape" horizontalDpi="12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AF to NAF Distribution by Faith Group</a:t>
            </a:r>
            <a:r>
              <a:rPr lang="en-US" b="1"/>
              <a:t>
</a:t>
            </a:r>
          </a:p>
        </c:rich>
      </c:tx>
      <c:overlay val="0"/>
      <c:spPr>
        <a:noFill/>
        <a:ln w="25400">
          <a:noFill/>
        </a:ln>
      </c:spPr>
    </c:title>
    <c:autoTitleDeleted val="0"/>
    <c:plotArea>
      <c:layout>
        <c:manualLayout>
          <c:layoutTarget val="inner"/>
          <c:xMode val="edge"/>
          <c:yMode val="edge"/>
          <c:x val="0.23564996878666136"/>
          <c:y val="0.17790370900607141"/>
          <c:w val="0.75166378497412978"/>
          <c:h val="0.66236140936928656"/>
        </c:manualLayout>
      </c:layout>
      <c:lineChart>
        <c:grouping val="stacked"/>
        <c:varyColors val="0"/>
        <c:ser>
          <c:idx val="0"/>
          <c:order val="0"/>
          <c:tx>
            <c:strRef>
              <c:f>'4th Qtr'!$H$4:$H$5</c:f>
              <c:strCache>
                <c:ptCount val="2"/>
                <c:pt idx="0">
                  <c:v>Total $</c:v>
                </c:pt>
                <c:pt idx="1">
                  <c:v>AF Spent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Qtr'!$H$7:$H$17</c:f>
              <c:numCache>
                <c:formatCode>#,##0</c:formatCode>
                <c:ptCount val="11"/>
              </c:numCache>
            </c:numRef>
          </c:val>
          <c:smooth val="0"/>
        </c:ser>
        <c:ser>
          <c:idx val="1"/>
          <c:order val="1"/>
          <c:tx>
            <c:strRef>
              <c:f>'4th Qtr'!$I$4:$I$5</c:f>
              <c:strCache>
                <c:ptCount val="2"/>
                <c:pt idx="0">
                  <c:v>Total $</c:v>
                </c:pt>
                <c:pt idx="1">
                  <c:v>NAF Spent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Qtr'!$I$7:$I$17</c:f>
              <c:numCache>
                <c:formatCode>#,##0</c:formatCode>
                <c:ptCount val="11"/>
              </c:numCache>
            </c:numRef>
          </c:val>
          <c:smooth val="0"/>
        </c:ser>
        <c:dLbls>
          <c:showLegendKey val="0"/>
          <c:showVal val="0"/>
          <c:showCatName val="0"/>
          <c:showSerName val="0"/>
          <c:showPercent val="0"/>
          <c:showBubbleSize val="0"/>
        </c:dLbls>
        <c:marker val="1"/>
        <c:smooth val="0"/>
        <c:axId val="383690840"/>
        <c:axId val="383689664"/>
      </c:lineChart>
      <c:catAx>
        <c:axId val="3836908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83689664"/>
        <c:crosses val="autoZero"/>
        <c:auto val="1"/>
        <c:lblAlgn val="ctr"/>
        <c:lblOffset val="100"/>
        <c:tickMarkSkip val="1"/>
        <c:noMultiLvlLbl val="0"/>
      </c:catAx>
      <c:valAx>
        <c:axId val="383689664"/>
        <c:scaling>
          <c:orientation val="minMax"/>
        </c:scaling>
        <c:delete val="0"/>
        <c:axPos val="l"/>
        <c:majorGridlines>
          <c:spPr>
            <a:ln w="3175">
              <a:solidFill>
                <a:srgbClr val="000000"/>
              </a:solidFill>
              <a:prstDash val="solid"/>
            </a:ln>
          </c:spPr>
        </c:majorGridlines>
        <c:title>
          <c:tx>
            <c:rich>
              <a:bodyPr/>
              <a:lstStyle/>
              <a:p>
                <a:pPr>
                  <a:defRPr sz="1000" b="1"/>
                </a:pPr>
                <a:r>
                  <a:rPr lang="en-US" sz="1000" b="1"/>
                  <a:t>Dollars Committed</a:t>
                </a:r>
              </a:p>
            </c:rich>
          </c:tx>
          <c:layout>
            <c:manualLayout>
              <c:xMode val="edge"/>
              <c:yMode val="edge"/>
              <c:x val="6.1355486527486833E-2"/>
              <c:y val="0.360739882577022"/>
            </c:manualLayout>
          </c:layout>
          <c:overlay val="0"/>
          <c:spPr>
            <a:solidFill>
              <a:schemeClr val="bg1"/>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83690840"/>
        <c:crosses val="autoZero"/>
        <c:crossBetween val="between"/>
      </c:valAx>
      <c:dTable>
        <c:showHorzBorder val="1"/>
        <c:showVertBorder val="1"/>
        <c:showOutline val="1"/>
        <c:showKeys val="1"/>
        <c:spPr>
          <a:ln w="3175">
            <a:solidFill>
              <a:srgbClr val="000000"/>
            </a:solidFill>
            <a:prstDash val="solid"/>
          </a:ln>
        </c:spPr>
      </c:dTable>
      <c:spPr>
        <a:solidFill>
          <a:srgbClr val="FFFFFF"/>
        </a:solidFill>
        <a:ln w="28575" cap="rnd">
          <a:solidFill>
            <a:schemeClr val="bg1">
              <a:lumMod val="50000"/>
            </a:schemeClr>
          </a:solidFill>
          <a:prstDash val="solid"/>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baseline="0"/>
            </a:pPr>
            <a:r>
              <a:rPr lang="en-US" sz="1200" baseline="0"/>
              <a:t>Number of RE </a:t>
            </a:r>
            <a:r>
              <a:rPr lang="en-US" sz="1200" baseline="0">
                <a:latin typeface="Calibri" pitchFamily="34" charset="0"/>
              </a:rPr>
              <a:t>Programs</a:t>
            </a:r>
            <a:r>
              <a:rPr lang="en-US" sz="1200" baseline="0"/>
              <a:t> by Faith Group</a:t>
            </a:r>
          </a:p>
        </c:rich>
      </c:tx>
      <c:overlay val="0"/>
    </c:title>
    <c:autoTitleDeleted val="0"/>
    <c:view3D>
      <c:rotX val="20"/>
      <c:hPercent val="53"/>
      <c:rotY val="20"/>
      <c:depthPercent val="100"/>
      <c:rAngAx val="1"/>
    </c:view3D>
    <c:floor>
      <c:thickness val="0"/>
    </c:floor>
    <c:sideWall>
      <c:thickness val="0"/>
      <c:spPr>
        <a:blipFill dpi="0" rotWithShape="1">
          <a:blip xmlns:r="http://schemas.openxmlformats.org/officeDocument/2006/relationships" r:embed="rId1">
            <a:alphaModFix amt="25000"/>
          </a:blip>
          <a:srcRect/>
          <a:stretch>
            <a:fillRect/>
          </a:stretch>
        </a:blipFill>
      </c:spPr>
    </c:sideWall>
    <c:backWall>
      <c:thickness val="0"/>
      <c:spPr>
        <a:blipFill dpi="0" rotWithShape="1">
          <a:blip xmlns:r="http://schemas.openxmlformats.org/officeDocument/2006/relationships" r:embed="rId1">
            <a:alphaModFix amt="25000"/>
          </a:blip>
          <a:srcRect/>
          <a:stretch>
            <a:fillRect/>
          </a:stretch>
        </a:blipFill>
      </c:spPr>
      <c:pictureOptions>
        <c:pictureFormat val="stretch"/>
      </c:pictureOptions>
    </c:backWall>
    <c:plotArea>
      <c:layout>
        <c:manualLayout>
          <c:layoutTarget val="inner"/>
          <c:xMode val="edge"/>
          <c:yMode val="edge"/>
          <c:x val="0.13427150947448935"/>
          <c:y val="0.1283564900647807"/>
          <c:w val="0.84709908267455192"/>
          <c:h val="0.73323183632517519"/>
        </c:manualLayout>
      </c:layout>
      <c:bar3DChart>
        <c:barDir val="col"/>
        <c:grouping val="stacked"/>
        <c:varyColors val="0"/>
        <c:ser>
          <c:idx val="0"/>
          <c:order val="0"/>
          <c:tx>
            <c:strRef>
              <c:f>'4th Qtr'!$B$4</c:f>
              <c:strCache>
                <c:ptCount val="1"/>
                <c:pt idx="0">
                  <c:v>Faith Group</c:v>
                </c:pt>
              </c:strCache>
            </c:strRef>
          </c:tx>
          <c:invertIfNegative val="0"/>
          <c:dLbls>
            <c:delete val="1"/>
          </c:dLbls>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Qtr'!$C$7:$C$17</c:f>
              <c:numCache>
                <c:formatCode>#,##0</c:formatCode>
                <c:ptCount val="11"/>
              </c:numCache>
            </c:numRef>
          </c:val>
        </c:ser>
        <c:dLbls>
          <c:showLegendKey val="0"/>
          <c:showVal val="1"/>
          <c:showCatName val="0"/>
          <c:showSerName val="0"/>
          <c:showPercent val="0"/>
          <c:showBubbleSize val="0"/>
        </c:dLbls>
        <c:gapWidth val="95"/>
        <c:gapDepth val="95"/>
        <c:shape val="pyramid"/>
        <c:axId val="383691232"/>
        <c:axId val="352061512"/>
        <c:axId val="0"/>
      </c:bar3DChart>
      <c:catAx>
        <c:axId val="383691232"/>
        <c:scaling>
          <c:orientation val="minMax"/>
        </c:scaling>
        <c:delete val="0"/>
        <c:axPos val="b"/>
        <c:numFmt formatCode="General" sourceLinked="1"/>
        <c:majorTickMark val="none"/>
        <c:minorTickMark val="none"/>
        <c:tickLblPos val="low"/>
        <c:txPr>
          <a:bodyPr rot="0" vert="horz"/>
          <a:lstStyle/>
          <a:p>
            <a:pPr>
              <a:defRPr sz="700" baseline="0"/>
            </a:pPr>
            <a:endParaRPr lang="en-US"/>
          </a:p>
        </c:txPr>
        <c:crossAx val="352061512"/>
        <c:crosses val="autoZero"/>
        <c:auto val="1"/>
        <c:lblAlgn val="ctr"/>
        <c:lblOffset val="100"/>
        <c:tickLblSkip val="2"/>
        <c:tickMarkSkip val="1"/>
        <c:noMultiLvlLbl val="0"/>
      </c:catAx>
      <c:valAx>
        <c:axId val="352061512"/>
        <c:scaling>
          <c:orientation val="minMax"/>
        </c:scaling>
        <c:delete val="0"/>
        <c:axPos val="l"/>
        <c:majorGridlines/>
        <c:title>
          <c:tx>
            <c:rich>
              <a:bodyPr/>
              <a:lstStyle/>
              <a:p>
                <a:pPr>
                  <a:defRPr/>
                </a:pPr>
                <a:r>
                  <a:rPr lang="en-US"/>
                  <a:t>Number of RE Programs</a:t>
                </a:r>
              </a:p>
            </c:rich>
          </c:tx>
          <c:overlay val="0"/>
        </c:title>
        <c:numFmt formatCode="#,##0" sourceLinked="1"/>
        <c:majorTickMark val="none"/>
        <c:minorTickMark val="none"/>
        <c:tickLblPos val="nextTo"/>
        <c:txPr>
          <a:bodyPr rot="0" vert="horz"/>
          <a:lstStyle/>
          <a:p>
            <a:pPr>
              <a:defRPr/>
            </a:pPr>
            <a:endParaRPr lang="en-US"/>
          </a:p>
        </c:txPr>
        <c:crossAx val="383691232"/>
        <c:crosses val="autoZero"/>
        <c:crossBetween val="between"/>
      </c:val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ln>
      <a:solidFill>
        <a:sysClr val="window" lastClr="FFFFFF">
          <a:lumMod val="85000"/>
        </a:sysClr>
      </a:solidFill>
    </a:ln>
  </c:spPr>
  <c:printSettings>
    <c:headerFooter alignWithMargins="0"/>
    <c:pageMargins b="1" l="0.750000000000003" r="0.750000000000003"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RE Program Distribution by Faith Group Percentage</a:t>
            </a:r>
          </a:p>
        </c:rich>
      </c:tx>
      <c:layout>
        <c:manualLayout>
          <c:xMode val="edge"/>
          <c:yMode val="edge"/>
          <c:x val="0.18324643974477081"/>
          <c:y val="3.571424261622482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32112088432743"/>
          <c:y val="0.30059611175860373"/>
          <c:w val="0.53403232376254639"/>
          <c:h val="0.3630962934113810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Lbls>
            <c:dLbl>
              <c:idx val="2"/>
              <c:layout>
                <c:manualLayout>
                  <c:x val="-3.9256230529414612E-2"/>
                  <c:y val="4.71603038576417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1336979474424339E-3"/>
                  <c:y val="3.140857392825897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5188925991580897E-2"/>
                  <c:y val="4.0596800399950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4.483837426080902E-2"/>
                  <c:y val="5.8165229346331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6216166696440441E-2"/>
                  <c:y val="2.836489188851394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341491344995591E-2"/>
                  <c:y val="-0.103128983877015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202992950488519E-2"/>
                  <c:y val="-0.1000106236720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9.7642216409276353E-2"/>
                  <c:y val="-4.93035785725817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'4th Qtr'!$B$7:$B$17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'4th Qtr'!$C$7:$C$17</c:f>
              <c:numCache>
                <c:formatCode>#,##0</c:formatCode>
                <c:ptCount val="11"/>
              </c:numCache>
            </c:numRef>
          </c:val>
        </c:ser>
        <c:dLbls>
          <c:showLegendKey val="0"/>
          <c:showVal val="0"/>
          <c:showCatName val="1"/>
          <c:showSerName val="0"/>
          <c:showPercent val="1"/>
          <c:showBubbleSize val="0"/>
          <c:showLeaderLines val="1"/>
        </c:dLbls>
      </c:pie3DChart>
      <c:spPr>
        <a:noFill/>
        <a:ln w="25400">
          <a:noFill/>
        </a:ln>
      </c:spPr>
    </c:plotArea>
    <c:legend>
      <c:legendPos val="r"/>
      <c:layout>
        <c:manualLayout>
          <c:xMode val="edge"/>
          <c:yMode val="edge"/>
          <c:wMode val="edge"/>
          <c:hMode val="edge"/>
          <c:x val="7.5043813240622412E-2"/>
          <c:y val="0.85057712613509562"/>
          <c:w val="0.92146761759492102"/>
          <c:h val="0.98276133586749859"/>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050"/>
            </a:pPr>
            <a:r>
              <a:rPr lang="en-US" sz="1200" baseline="0">
                <a:latin typeface="Calibri" pitchFamily="34" charset="0"/>
              </a:rPr>
              <a:t>Relational Comparison</a:t>
            </a:r>
          </a:p>
          <a:p>
            <a:pPr>
              <a:defRPr sz="1050"/>
            </a:pPr>
            <a:r>
              <a:rPr lang="en-US" sz="1200" baseline="0">
                <a:latin typeface="Calibri" pitchFamily="34" charset="0"/>
              </a:rPr>
              <a:t>Number of RE Events to Educational Hours</a:t>
            </a:r>
          </a:p>
        </c:rich>
      </c:tx>
      <c:overlay val="0"/>
      <c:spPr>
        <a:noFill/>
      </c:spPr>
    </c:title>
    <c:autoTitleDeleted val="0"/>
    <c:view3D>
      <c:rotX val="0"/>
      <c:rotY val="20"/>
      <c:depthPercent val="70"/>
      <c:rAngAx val="0"/>
    </c:view3D>
    <c:floor>
      <c:thickness val="0"/>
    </c:floor>
    <c:sideWall>
      <c:thickness val="0"/>
      <c:spPr>
        <a:noFill/>
      </c:spPr>
    </c:sideWall>
    <c:backWall>
      <c:thickness val="0"/>
      <c:spPr>
        <a:noFill/>
        <a:ln w="25400">
          <a:noFill/>
        </a:ln>
      </c:spPr>
    </c:backWall>
    <c:plotArea>
      <c:layout>
        <c:manualLayout>
          <c:layoutTarget val="inner"/>
          <c:xMode val="edge"/>
          <c:yMode val="edge"/>
          <c:x val="7.8018750535261819E-2"/>
          <c:y val="0.24854163729062706"/>
          <c:w val="0.92151055514719959"/>
          <c:h val="0.536510487209507"/>
        </c:manualLayout>
      </c:layout>
      <c:line3DChart>
        <c:grouping val="standard"/>
        <c:varyColors val="0"/>
        <c:ser>
          <c:idx val="0"/>
          <c:order val="0"/>
          <c:tx>
            <c:strRef>
              <c:f>Example!$D$4:$D$5</c:f>
              <c:strCache>
                <c:ptCount val="2"/>
                <c:pt idx="0">
                  <c:v>Number of </c:v>
                </c:pt>
                <c:pt idx="1">
                  <c:v>RE Events</c:v>
                </c:pt>
              </c:strCache>
            </c:strRef>
          </c:tx>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Example!$D$7:$D$17</c:f>
              <c:numCache>
                <c:formatCode>#,##0</c:formatCode>
                <c:ptCount val="11"/>
                <c:pt idx="0">
                  <c:v>356</c:v>
                </c:pt>
                <c:pt idx="1">
                  <c:v>298</c:v>
                </c:pt>
                <c:pt idx="2">
                  <c:v>32</c:v>
                </c:pt>
                <c:pt idx="3">
                  <c:v>24</c:v>
                </c:pt>
                <c:pt idx="4">
                  <c:v>6</c:v>
                </c:pt>
                <c:pt idx="5">
                  <c:v>13</c:v>
                </c:pt>
                <c:pt idx="6">
                  <c:v>8</c:v>
                </c:pt>
                <c:pt idx="7">
                  <c:v>7</c:v>
                </c:pt>
                <c:pt idx="8">
                  <c:v>12</c:v>
                </c:pt>
                <c:pt idx="9">
                  <c:v>12</c:v>
                </c:pt>
                <c:pt idx="10">
                  <c:v>8</c:v>
                </c:pt>
              </c:numCache>
            </c:numRef>
          </c:val>
          <c:smooth val="0"/>
        </c:ser>
        <c:ser>
          <c:idx val="1"/>
          <c:order val="1"/>
          <c:tx>
            <c:strRef>
              <c:f>Example!$E$4:$E$5</c:f>
              <c:strCache>
                <c:ptCount val="2"/>
                <c:pt idx="0">
                  <c:v>Number of</c:v>
                </c:pt>
                <c:pt idx="1">
                  <c:v>Educational Hours</c:v>
                </c:pt>
              </c:strCache>
            </c:strRef>
          </c:tx>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Example!$E$7:$E$17</c:f>
              <c:numCache>
                <c:formatCode>#,##0</c:formatCode>
                <c:ptCount val="11"/>
                <c:pt idx="0">
                  <c:v>324</c:v>
                </c:pt>
                <c:pt idx="1">
                  <c:v>311</c:v>
                </c:pt>
                <c:pt idx="2">
                  <c:v>32</c:v>
                </c:pt>
                <c:pt idx="3">
                  <c:v>18</c:v>
                </c:pt>
                <c:pt idx="4">
                  <c:v>10</c:v>
                </c:pt>
                <c:pt idx="5">
                  <c:v>10</c:v>
                </c:pt>
                <c:pt idx="6">
                  <c:v>8</c:v>
                </c:pt>
                <c:pt idx="7">
                  <c:v>8</c:v>
                </c:pt>
                <c:pt idx="8">
                  <c:v>14</c:v>
                </c:pt>
                <c:pt idx="9">
                  <c:v>12</c:v>
                </c:pt>
                <c:pt idx="10">
                  <c:v>7</c:v>
                </c:pt>
              </c:numCache>
            </c:numRef>
          </c:val>
          <c:smooth val="0"/>
        </c:ser>
        <c:dLbls>
          <c:showLegendKey val="0"/>
          <c:showVal val="0"/>
          <c:showCatName val="0"/>
          <c:showSerName val="0"/>
          <c:showPercent val="0"/>
          <c:showBubbleSize val="0"/>
        </c:dLbls>
        <c:gapDepth val="95"/>
        <c:axId val="385782296"/>
        <c:axId val="385783864"/>
        <c:axId val="385772720"/>
      </c:line3DChart>
      <c:catAx>
        <c:axId val="385782296"/>
        <c:scaling>
          <c:orientation val="minMax"/>
        </c:scaling>
        <c:delete val="1"/>
        <c:axPos val="b"/>
        <c:numFmt formatCode="General" sourceLinked="0"/>
        <c:majorTickMark val="out"/>
        <c:minorTickMark val="none"/>
        <c:tickLblPos val="none"/>
        <c:crossAx val="385783864"/>
        <c:crosses val="autoZero"/>
        <c:auto val="1"/>
        <c:lblAlgn val="ctr"/>
        <c:lblOffset val="100"/>
        <c:noMultiLvlLbl val="0"/>
      </c:catAx>
      <c:valAx>
        <c:axId val="385783864"/>
        <c:scaling>
          <c:orientation val="minMax"/>
        </c:scaling>
        <c:delete val="0"/>
        <c:axPos val="l"/>
        <c:majorGridlines/>
        <c:numFmt formatCode="#,##0" sourceLinked="1"/>
        <c:majorTickMark val="none"/>
        <c:minorTickMark val="none"/>
        <c:tickLblPos val="nextTo"/>
        <c:txPr>
          <a:bodyPr rot="0" vert="horz"/>
          <a:lstStyle/>
          <a:p>
            <a:pPr>
              <a:defRPr/>
            </a:pPr>
            <a:endParaRPr lang="en-US"/>
          </a:p>
        </c:txPr>
        <c:crossAx val="385782296"/>
        <c:crosses val="autoZero"/>
        <c:crossBetween val="between"/>
      </c:valAx>
      <c:serAx>
        <c:axId val="385772720"/>
        <c:scaling>
          <c:orientation val="minMax"/>
        </c:scaling>
        <c:delete val="1"/>
        <c:axPos val="b"/>
        <c:majorTickMark val="out"/>
        <c:minorTickMark val="none"/>
        <c:tickLblPos val="none"/>
        <c:crossAx val="385783864"/>
        <c:crosses val="autoZero"/>
      </c:ser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noFill/>
    <a:ln w="6350" cap="flat">
      <a:solidFill>
        <a:schemeClr val="bg1">
          <a:lumMod val="85000"/>
        </a:schemeClr>
      </a:solidFill>
      <a:round/>
    </a:ln>
  </c:spPr>
  <c:printSettings>
    <c:headerFooter alignWithMargins="0"/>
    <c:pageMargins b="1" l="0.75000000000000322" r="0.75000000000000322"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Volunteer to Participant Comparison</a:t>
            </a:r>
            <a:r>
              <a:rPr lang="en-US" b="1"/>
              <a:t>
</a:t>
            </a:r>
          </a:p>
        </c:rich>
      </c:tx>
      <c:overlay val="0"/>
      <c:spPr>
        <a:noFill/>
        <a:ln w="25400">
          <a:noFill/>
        </a:ln>
      </c:spPr>
    </c:title>
    <c:autoTitleDeleted val="0"/>
    <c:plotArea>
      <c:layout>
        <c:manualLayout>
          <c:layoutTarget val="inner"/>
          <c:xMode val="edge"/>
          <c:yMode val="edge"/>
          <c:x val="0.25545338441890164"/>
          <c:y val="0.16548509917273138"/>
          <c:w val="0.73707525065114576"/>
          <c:h val="0.67390757168012638"/>
        </c:manualLayout>
      </c:layout>
      <c:lineChart>
        <c:grouping val="standard"/>
        <c:varyColors val="0"/>
        <c:ser>
          <c:idx val="0"/>
          <c:order val="0"/>
          <c:tx>
            <c:strRef>
              <c:f>Example!$F$4:$F$5</c:f>
              <c:strCache>
                <c:ptCount val="2"/>
                <c:pt idx="0">
                  <c:v>Number of </c:v>
                </c:pt>
                <c:pt idx="1">
                  <c:v>Volunteers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Example!$F$7:$F$17</c:f>
              <c:numCache>
                <c:formatCode>#,##0</c:formatCode>
                <c:ptCount val="11"/>
                <c:pt idx="0">
                  <c:v>120</c:v>
                </c:pt>
                <c:pt idx="1">
                  <c:v>94</c:v>
                </c:pt>
                <c:pt idx="2">
                  <c:v>18</c:v>
                </c:pt>
                <c:pt idx="3">
                  <c:v>13</c:v>
                </c:pt>
                <c:pt idx="4">
                  <c:v>8</c:v>
                </c:pt>
                <c:pt idx="5">
                  <c:v>24</c:v>
                </c:pt>
                <c:pt idx="6">
                  <c:v>6</c:v>
                </c:pt>
                <c:pt idx="7">
                  <c:v>5</c:v>
                </c:pt>
                <c:pt idx="8">
                  <c:v>9</c:v>
                </c:pt>
                <c:pt idx="9">
                  <c:v>9</c:v>
                </c:pt>
                <c:pt idx="10">
                  <c:v>8</c:v>
                </c:pt>
              </c:numCache>
            </c:numRef>
          </c:val>
          <c:smooth val="0"/>
        </c:ser>
        <c:ser>
          <c:idx val="1"/>
          <c:order val="1"/>
          <c:tx>
            <c:strRef>
              <c:f>Example!$G$4:$G$5</c:f>
              <c:strCache>
                <c:ptCount val="2"/>
                <c:pt idx="0">
                  <c:v>Number of</c:v>
                </c:pt>
                <c:pt idx="1">
                  <c:v>Participants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Example!$G$7:$G$17</c:f>
              <c:numCache>
                <c:formatCode>#,##0</c:formatCode>
                <c:ptCount val="11"/>
                <c:pt idx="0">
                  <c:v>423</c:v>
                </c:pt>
                <c:pt idx="1">
                  <c:v>387</c:v>
                </c:pt>
                <c:pt idx="2">
                  <c:v>45</c:v>
                </c:pt>
                <c:pt idx="3">
                  <c:v>79</c:v>
                </c:pt>
                <c:pt idx="4">
                  <c:v>56</c:v>
                </c:pt>
                <c:pt idx="5">
                  <c:v>65</c:v>
                </c:pt>
                <c:pt idx="6">
                  <c:v>12</c:v>
                </c:pt>
                <c:pt idx="7">
                  <c:v>15</c:v>
                </c:pt>
                <c:pt idx="8">
                  <c:v>14</c:v>
                </c:pt>
                <c:pt idx="9">
                  <c:v>45</c:v>
                </c:pt>
                <c:pt idx="10">
                  <c:v>13</c:v>
                </c:pt>
              </c:numCache>
            </c:numRef>
          </c:val>
          <c:smooth val="0"/>
        </c:ser>
        <c:dLbls>
          <c:showLegendKey val="0"/>
          <c:showVal val="0"/>
          <c:showCatName val="0"/>
          <c:showSerName val="0"/>
          <c:showPercent val="0"/>
          <c:showBubbleSize val="0"/>
        </c:dLbls>
        <c:marker val="1"/>
        <c:smooth val="0"/>
        <c:axId val="385784256"/>
        <c:axId val="385785040"/>
      </c:lineChart>
      <c:catAx>
        <c:axId val="385784256"/>
        <c:scaling>
          <c:orientation val="minMax"/>
        </c:scaling>
        <c:delete val="1"/>
        <c:axPos val="b"/>
        <c:majorGridlines>
          <c:spPr>
            <a:ln w="3175">
              <a:solidFill>
                <a:srgbClr val="000000"/>
              </a:solidFill>
              <a:prstDash val="solid"/>
            </a:ln>
          </c:spPr>
        </c:majorGridlines>
        <c:numFmt formatCode="General" sourceLinked="0"/>
        <c:majorTickMark val="out"/>
        <c:minorTickMark val="none"/>
        <c:tickLblPos val="none"/>
        <c:crossAx val="385785040"/>
        <c:crosses val="autoZero"/>
        <c:auto val="1"/>
        <c:lblAlgn val="ctr"/>
        <c:lblOffset val="100"/>
        <c:noMultiLvlLbl val="0"/>
      </c:catAx>
      <c:valAx>
        <c:axId val="385785040"/>
        <c:scaling>
          <c:orientation val="minMax"/>
        </c:scaling>
        <c:delete val="0"/>
        <c:axPos val="l"/>
        <c:majorGridlines>
          <c:spPr>
            <a:ln w="3175">
              <a:solidFill>
                <a:srgbClr val="000000"/>
              </a:solidFill>
              <a:prstDash val="solid"/>
            </a:ln>
          </c:spPr>
        </c:majorGridlines>
        <c:title>
          <c:tx>
            <c:rich>
              <a:bodyPr rot="-5400000" vert="horz"/>
              <a:lstStyle/>
              <a:p>
                <a:pPr>
                  <a:defRPr sz="1000" b="1"/>
                </a:pPr>
                <a:r>
                  <a:rPr lang="en-US" sz="1000" b="1"/>
                  <a:t>Number of Volunteers &amp; Participants</a:t>
                </a:r>
              </a:p>
            </c:rich>
          </c:tx>
          <c:layout>
            <c:manualLayout>
              <c:xMode val="edge"/>
              <c:yMode val="edge"/>
              <c:x val="9.2307597110282705E-2"/>
              <c:y val="0.21679326447830438"/>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385784256"/>
        <c:crosses val="autoZero"/>
        <c:crossBetween val="between"/>
      </c:valAx>
      <c:dTable>
        <c:showHorzBorder val="1"/>
        <c:showVertBorder val="1"/>
        <c:showOutline val="1"/>
        <c:showKeys val="1"/>
        <c:spPr>
          <a:ln w="3175">
            <a:solidFill>
              <a:srgbClr val="000000"/>
            </a:solidFill>
            <a:prstDash val="solid"/>
          </a:ln>
        </c:spPr>
      </c:dTable>
      <c:spPr>
        <a:noFill/>
        <a:ln w="28575" cap="rnd">
          <a:solidFill>
            <a:schemeClr val="bg1">
              <a:lumMod val="50000"/>
            </a:schemeClr>
          </a:solidFill>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22" r="0.75000000000000322" t="1" header="0.5" footer="0.5"/>
    <c:pageSetup orientation="landscape" horizontalDpi="1200"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AF to NAF Distribution by Faith Group</a:t>
            </a:r>
            <a:r>
              <a:rPr lang="en-US" b="1"/>
              <a:t>
</a:t>
            </a:r>
          </a:p>
        </c:rich>
      </c:tx>
      <c:overlay val="0"/>
      <c:spPr>
        <a:noFill/>
        <a:ln w="25400">
          <a:noFill/>
        </a:ln>
      </c:spPr>
    </c:title>
    <c:autoTitleDeleted val="0"/>
    <c:plotArea>
      <c:layout>
        <c:manualLayout>
          <c:layoutTarget val="inner"/>
          <c:xMode val="edge"/>
          <c:yMode val="edge"/>
          <c:x val="0.23564996878666142"/>
          <c:y val="0.17790370900607141"/>
          <c:w val="0.75166378497412978"/>
          <c:h val="0.66236140936928689"/>
        </c:manualLayout>
      </c:layout>
      <c:lineChart>
        <c:grouping val="stacked"/>
        <c:varyColors val="0"/>
        <c:ser>
          <c:idx val="0"/>
          <c:order val="0"/>
          <c:tx>
            <c:strRef>
              <c:f>Example!$H$4:$H$5</c:f>
              <c:strCache>
                <c:ptCount val="2"/>
                <c:pt idx="0">
                  <c:v>Total $</c:v>
                </c:pt>
                <c:pt idx="1">
                  <c:v>AF Spent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Example!$H$7:$H$17</c:f>
              <c:numCache>
                <c:formatCode>#,##0</c:formatCode>
                <c:ptCount val="11"/>
                <c:pt idx="0">
                  <c:v>3423</c:v>
                </c:pt>
                <c:pt idx="1">
                  <c:v>2987</c:v>
                </c:pt>
                <c:pt idx="2">
                  <c:v>1320</c:v>
                </c:pt>
                <c:pt idx="3">
                  <c:v>432</c:v>
                </c:pt>
                <c:pt idx="4">
                  <c:v>754</c:v>
                </c:pt>
                <c:pt idx="5">
                  <c:v>0</c:v>
                </c:pt>
                <c:pt idx="6">
                  <c:v>0</c:v>
                </c:pt>
                <c:pt idx="7">
                  <c:v>345</c:v>
                </c:pt>
                <c:pt idx="8">
                  <c:v>0</c:v>
                </c:pt>
                <c:pt idx="9">
                  <c:v>0</c:v>
                </c:pt>
                <c:pt idx="10">
                  <c:v>123</c:v>
                </c:pt>
              </c:numCache>
            </c:numRef>
          </c:val>
          <c:smooth val="0"/>
        </c:ser>
        <c:ser>
          <c:idx val="1"/>
          <c:order val="1"/>
          <c:tx>
            <c:strRef>
              <c:f>Example!$I$4:$I$5</c:f>
              <c:strCache>
                <c:ptCount val="2"/>
                <c:pt idx="0">
                  <c:v>Total $</c:v>
                </c:pt>
                <c:pt idx="1">
                  <c:v>NAF Spent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Example!$I$7:$I$17</c:f>
              <c:numCache>
                <c:formatCode>#,##0</c:formatCode>
                <c:ptCount val="11"/>
                <c:pt idx="0">
                  <c:v>1324</c:v>
                </c:pt>
                <c:pt idx="1">
                  <c:v>765</c:v>
                </c:pt>
                <c:pt idx="2">
                  <c:v>0</c:v>
                </c:pt>
                <c:pt idx="3">
                  <c:v>0</c:v>
                </c:pt>
                <c:pt idx="4">
                  <c:v>276</c:v>
                </c:pt>
                <c:pt idx="5">
                  <c:v>0</c:v>
                </c:pt>
                <c:pt idx="6">
                  <c:v>0</c:v>
                </c:pt>
                <c:pt idx="7">
                  <c:v>0</c:v>
                </c:pt>
                <c:pt idx="8">
                  <c:v>0</c:v>
                </c:pt>
                <c:pt idx="9">
                  <c:v>2365</c:v>
                </c:pt>
                <c:pt idx="10">
                  <c:v>0</c:v>
                </c:pt>
              </c:numCache>
            </c:numRef>
          </c:val>
          <c:smooth val="0"/>
        </c:ser>
        <c:dLbls>
          <c:showLegendKey val="0"/>
          <c:showVal val="0"/>
          <c:showCatName val="0"/>
          <c:showSerName val="0"/>
          <c:showPercent val="0"/>
          <c:showBubbleSize val="0"/>
        </c:dLbls>
        <c:marker val="1"/>
        <c:smooth val="0"/>
        <c:axId val="385785432"/>
        <c:axId val="385780336"/>
      </c:lineChart>
      <c:catAx>
        <c:axId val="3857854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85780336"/>
        <c:crosses val="autoZero"/>
        <c:auto val="1"/>
        <c:lblAlgn val="ctr"/>
        <c:lblOffset val="100"/>
        <c:tickMarkSkip val="1"/>
        <c:noMultiLvlLbl val="0"/>
      </c:catAx>
      <c:valAx>
        <c:axId val="385780336"/>
        <c:scaling>
          <c:orientation val="minMax"/>
        </c:scaling>
        <c:delete val="0"/>
        <c:axPos val="l"/>
        <c:majorGridlines>
          <c:spPr>
            <a:ln w="3175">
              <a:solidFill>
                <a:srgbClr val="000000"/>
              </a:solidFill>
              <a:prstDash val="solid"/>
            </a:ln>
          </c:spPr>
        </c:majorGridlines>
        <c:title>
          <c:tx>
            <c:rich>
              <a:bodyPr/>
              <a:lstStyle/>
              <a:p>
                <a:pPr>
                  <a:defRPr sz="1000" b="1"/>
                </a:pPr>
                <a:r>
                  <a:rPr lang="en-US" sz="1000" b="1"/>
                  <a:t>Dollars Committed</a:t>
                </a:r>
              </a:p>
            </c:rich>
          </c:tx>
          <c:layout>
            <c:manualLayout>
              <c:xMode val="edge"/>
              <c:yMode val="edge"/>
              <c:x val="6.1355470101121114E-2"/>
              <c:y val="0.36074008930701912"/>
            </c:manualLayout>
          </c:layout>
          <c:overlay val="0"/>
          <c:spPr>
            <a:solidFill>
              <a:schemeClr val="bg1"/>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85785432"/>
        <c:crosses val="autoZero"/>
        <c:crossBetween val="between"/>
      </c:valAx>
      <c:dTable>
        <c:showHorzBorder val="1"/>
        <c:showVertBorder val="1"/>
        <c:showOutline val="1"/>
        <c:showKeys val="1"/>
        <c:spPr>
          <a:ln w="3175">
            <a:solidFill>
              <a:srgbClr val="000000"/>
            </a:solidFill>
            <a:prstDash val="solid"/>
          </a:ln>
        </c:spPr>
      </c:dTable>
      <c:spPr>
        <a:solidFill>
          <a:srgbClr val="FFFFFF"/>
        </a:solidFill>
        <a:ln w="28575" cap="rnd">
          <a:solidFill>
            <a:schemeClr val="bg1">
              <a:lumMod val="50000"/>
            </a:schemeClr>
          </a:solidFill>
          <a:prstDash val="solid"/>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baseline="0"/>
            </a:pPr>
            <a:r>
              <a:rPr lang="en-US" sz="1200" baseline="0"/>
              <a:t>Number of RE </a:t>
            </a:r>
            <a:r>
              <a:rPr lang="en-US" sz="1200" baseline="0">
                <a:latin typeface="Calibri" pitchFamily="34" charset="0"/>
              </a:rPr>
              <a:t>Programs</a:t>
            </a:r>
            <a:r>
              <a:rPr lang="en-US" sz="1200" baseline="0"/>
              <a:t> by Faith Group</a:t>
            </a:r>
          </a:p>
        </c:rich>
      </c:tx>
      <c:overlay val="0"/>
    </c:title>
    <c:autoTitleDeleted val="0"/>
    <c:view3D>
      <c:rotX val="20"/>
      <c:hPercent val="53"/>
      <c:rotY val="20"/>
      <c:depthPercent val="100"/>
      <c:rAngAx val="1"/>
    </c:view3D>
    <c:floor>
      <c:thickness val="0"/>
    </c:floor>
    <c:sideWall>
      <c:thickness val="0"/>
      <c:spPr>
        <a:blipFill dpi="0" rotWithShape="1">
          <a:blip xmlns:r="http://schemas.openxmlformats.org/officeDocument/2006/relationships" r:embed="rId1">
            <a:alphaModFix amt="25000"/>
          </a:blip>
          <a:srcRect/>
          <a:stretch>
            <a:fillRect/>
          </a:stretch>
        </a:blipFill>
      </c:spPr>
    </c:sideWall>
    <c:backWall>
      <c:thickness val="0"/>
      <c:spPr>
        <a:blipFill dpi="0" rotWithShape="1">
          <a:blip xmlns:r="http://schemas.openxmlformats.org/officeDocument/2006/relationships" r:embed="rId1">
            <a:alphaModFix amt="25000"/>
          </a:blip>
          <a:srcRect/>
          <a:stretch>
            <a:fillRect/>
          </a:stretch>
        </a:blipFill>
      </c:spPr>
      <c:pictureOptions>
        <c:pictureFormat val="stretch"/>
      </c:pictureOptions>
    </c:backWall>
    <c:plotArea>
      <c:layout/>
      <c:bar3DChart>
        <c:barDir val="col"/>
        <c:grouping val="stacked"/>
        <c:varyColors val="0"/>
        <c:ser>
          <c:idx val="0"/>
          <c:order val="0"/>
          <c:tx>
            <c:strRef>
              <c:f>Example!$B$4</c:f>
              <c:strCache>
                <c:ptCount val="1"/>
                <c:pt idx="0">
                  <c:v>Faith Group</c:v>
                </c:pt>
              </c:strCache>
            </c:strRef>
          </c:tx>
          <c:invertIfNegative val="0"/>
          <c:dLbls>
            <c:delete val="1"/>
          </c:dLbls>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Example!$C$7:$C$17</c:f>
              <c:numCache>
                <c:formatCode>#,##0</c:formatCode>
                <c:ptCount val="11"/>
                <c:pt idx="0">
                  <c:v>26</c:v>
                </c:pt>
                <c:pt idx="1">
                  <c:v>24</c:v>
                </c:pt>
                <c:pt idx="2">
                  <c:v>3</c:v>
                </c:pt>
                <c:pt idx="3">
                  <c:v>1</c:v>
                </c:pt>
                <c:pt idx="4">
                  <c:v>1</c:v>
                </c:pt>
                <c:pt idx="5">
                  <c:v>3</c:v>
                </c:pt>
                <c:pt idx="6">
                  <c:v>6</c:v>
                </c:pt>
                <c:pt idx="7">
                  <c:v>1</c:v>
                </c:pt>
                <c:pt idx="8">
                  <c:v>6</c:v>
                </c:pt>
                <c:pt idx="9">
                  <c:v>1</c:v>
                </c:pt>
                <c:pt idx="10">
                  <c:v>1</c:v>
                </c:pt>
              </c:numCache>
            </c:numRef>
          </c:val>
        </c:ser>
        <c:dLbls>
          <c:showLegendKey val="0"/>
          <c:showVal val="1"/>
          <c:showCatName val="0"/>
          <c:showSerName val="0"/>
          <c:showPercent val="0"/>
          <c:showBubbleSize val="0"/>
        </c:dLbls>
        <c:gapWidth val="95"/>
        <c:gapDepth val="95"/>
        <c:shape val="pyramid"/>
        <c:axId val="385778376"/>
        <c:axId val="385783472"/>
        <c:axId val="0"/>
      </c:bar3DChart>
      <c:catAx>
        <c:axId val="385778376"/>
        <c:scaling>
          <c:orientation val="minMax"/>
        </c:scaling>
        <c:delete val="0"/>
        <c:axPos val="b"/>
        <c:numFmt formatCode="General" sourceLinked="1"/>
        <c:majorTickMark val="none"/>
        <c:minorTickMark val="none"/>
        <c:tickLblPos val="low"/>
        <c:txPr>
          <a:bodyPr rot="0" vert="horz"/>
          <a:lstStyle/>
          <a:p>
            <a:pPr>
              <a:defRPr sz="700" baseline="0"/>
            </a:pPr>
            <a:endParaRPr lang="en-US"/>
          </a:p>
        </c:txPr>
        <c:crossAx val="385783472"/>
        <c:crosses val="autoZero"/>
        <c:auto val="1"/>
        <c:lblAlgn val="ctr"/>
        <c:lblOffset val="100"/>
        <c:tickLblSkip val="2"/>
        <c:tickMarkSkip val="1"/>
        <c:noMultiLvlLbl val="0"/>
      </c:catAx>
      <c:valAx>
        <c:axId val="385783472"/>
        <c:scaling>
          <c:orientation val="minMax"/>
        </c:scaling>
        <c:delete val="0"/>
        <c:axPos val="l"/>
        <c:majorGridlines/>
        <c:title>
          <c:tx>
            <c:rich>
              <a:bodyPr/>
              <a:lstStyle/>
              <a:p>
                <a:pPr>
                  <a:defRPr/>
                </a:pPr>
                <a:r>
                  <a:rPr lang="en-US"/>
                  <a:t>Number of RE Programs</a:t>
                </a:r>
              </a:p>
            </c:rich>
          </c:tx>
          <c:overlay val="0"/>
        </c:title>
        <c:numFmt formatCode="#,##0" sourceLinked="1"/>
        <c:majorTickMark val="none"/>
        <c:minorTickMark val="none"/>
        <c:tickLblPos val="nextTo"/>
        <c:txPr>
          <a:bodyPr rot="0" vert="horz"/>
          <a:lstStyle/>
          <a:p>
            <a:pPr>
              <a:defRPr/>
            </a:pPr>
            <a:endParaRPr lang="en-US"/>
          </a:p>
        </c:txPr>
        <c:crossAx val="385778376"/>
        <c:crosses val="autoZero"/>
        <c:crossBetween val="between"/>
      </c:val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ln>
      <a:solidFill>
        <a:sysClr val="window" lastClr="FFFFFF">
          <a:lumMod val="85000"/>
        </a:sysClr>
      </a:solidFill>
    </a:ln>
  </c:spPr>
  <c:printSettings>
    <c:headerFooter alignWithMargins="0"/>
    <c:pageMargins b="1" l="0.75000000000000322" r="0.750000000000003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AF to NAF Distribution by Faith Group</a:t>
            </a:r>
            <a:r>
              <a:rPr lang="en-US" b="1"/>
              <a:t>
</a:t>
            </a:r>
          </a:p>
        </c:rich>
      </c:tx>
      <c:overlay val="0"/>
      <c:spPr>
        <a:noFill/>
        <a:ln w="25400">
          <a:noFill/>
        </a:ln>
      </c:spPr>
    </c:title>
    <c:autoTitleDeleted val="0"/>
    <c:plotArea>
      <c:layout>
        <c:manualLayout>
          <c:layoutTarget val="inner"/>
          <c:xMode val="edge"/>
          <c:yMode val="edge"/>
          <c:x val="0.23564996878666136"/>
          <c:y val="0.17790370900607141"/>
          <c:w val="0.75166378497412978"/>
          <c:h val="0.66236140936928656"/>
        </c:manualLayout>
      </c:layout>
      <c:lineChart>
        <c:grouping val="stacked"/>
        <c:varyColors val="0"/>
        <c:ser>
          <c:idx val="0"/>
          <c:order val="0"/>
          <c:tx>
            <c:strRef>
              <c:f>Annual!$H$4:$H$5</c:f>
              <c:strCache>
                <c:ptCount val="2"/>
                <c:pt idx="0">
                  <c:v>Total $</c:v>
                </c:pt>
                <c:pt idx="1">
                  <c:v>AF Spent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Annual!$H$7:$H$17</c:f>
              <c:numCache>
                <c:formatCode>#,##0</c:formatCode>
                <c:ptCount val="11"/>
                <c:pt idx="0">
                  <c:v>2934</c:v>
                </c:pt>
                <c:pt idx="1">
                  <c:v>980</c:v>
                </c:pt>
                <c:pt idx="2">
                  <c:v>0</c:v>
                </c:pt>
                <c:pt idx="3">
                  <c:v>0</c:v>
                </c:pt>
                <c:pt idx="4">
                  <c:v>380</c:v>
                </c:pt>
                <c:pt idx="5">
                  <c:v>0</c:v>
                </c:pt>
                <c:pt idx="6">
                  <c:v>0</c:v>
                </c:pt>
                <c:pt idx="7">
                  <c:v>0</c:v>
                </c:pt>
                <c:pt idx="8">
                  <c:v>0</c:v>
                </c:pt>
                <c:pt idx="9">
                  <c:v>0</c:v>
                </c:pt>
                <c:pt idx="10">
                  <c:v>0</c:v>
                </c:pt>
              </c:numCache>
            </c:numRef>
          </c:val>
          <c:smooth val="0"/>
        </c:ser>
        <c:ser>
          <c:idx val="1"/>
          <c:order val="1"/>
          <c:tx>
            <c:strRef>
              <c:f>Annual!$I$4:$I$5</c:f>
              <c:strCache>
                <c:ptCount val="2"/>
                <c:pt idx="0">
                  <c:v>Total $</c:v>
                </c:pt>
                <c:pt idx="1">
                  <c:v>NAF Spent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Annual!$I$7:$I$17</c:f>
              <c:numCache>
                <c:formatCode>#,##0</c:formatCode>
                <c:ptCount val="11"/>
                <c:pt idx="0">
                  <c:v>12643</c:v>
                </c:pt>
                <c:pt idx="1">
                  <c:v>1805</c:v>
                </c:pt>
                <c:pt idx="2">
                  <c:v>0</c:v>
                </c:pt>
                <c:pt idx="3">
                  <c:v>0</c:v>
                </c:pt>
                <c:pt idx="4">
                  <c:v>365</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492367520"/>
        <c:axId val="492364384"/>
      </c:lineChart>
      <c:catAx>
        <c:axId val="49236752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92364384"/>
        <c:crosses val="autoZero"/>
        <c:auto val="1"/>
        <c:lblAlgn val="ctr"/>
        <c:lblOffset val="100"/>
        <c:tickMarkSkip val="1"/>
        <c:noMultiLvlLbl val="0"/>
      </c:catAx>
      <c:valAx>
        <c:axId val="492364384"/>
        <c:scaling>
          <c:orientation val="minMax"/>
        </c:scaling>
        <c:delete val="0"/>
        <c:axPos val="l"/>
        <c:majorGridlines>
          <c:spPr>
            <a:ln w="3175">
              <a:solidFill>
                <a:srgbClr val="000000"/>
              </a:solidFill>
              <a:prstDash val="solid"/>
            </a:ln>
          </c:spPr>
        </c:majorGridlines>
        <c:title>
          <c:tx>
            <c:rich>
              <a:bodyPr/>
              <a:lstStyle/>
              <a:p>
                <a:pPr>
                  <a:defRPr sz="1000" b="1"/>
                </a:pPr>
                <a:r>
                  <a:rPr lang="en-US" sz="1000" b="1"/>
                  <a:t>Dollars Committed</a:t>
                </a:r>
              </a:p>
            </c:rich>
          </c:tx>
          <c:layout>
            <c:manualLayout>
              <c:xMode val="edge"/>
              <c:yMode val="edge"/>
              <c:x val="6.1355303560027871E-2"/>
              <c:y val="0.36074007588429757"/>
            </c:manualLayout>
          </c:layout>
          <c:overlay val="0"/>
          <c:spPr>
            <a:solidFill>
              <a:schemeClr val="bg1"/>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92367520"/>
        <c:crosses val="autoZero"/>
        <c:crossBetween val="between"/>
      </c:valAx>
      <c:dTable>
        <c:showHorzBorder val="1"/>
        <c:showVertBorder val="1"/>
        <c:showOutline val="1"/>
        <c:showKeys val="1"/>
        <c:spPr>
          <a:ln w="3175">
            <a:solidFill>
              <a:srgbClr val="000000"/>
            </a:solidFill>
            <a:prstDash val="solid"/>
          </a:ln>
        </c:spPr>
      </c:dTable>
      <c:spPr>
        <a:solidFill>
          <a:srgbClr val="FFFFFF"/>
        </a:solidFill>
        <a:ln w="28575" cap="rnd">
          <a:solidFill>
            <a:schemeClr val="bg1">
              <a:lumMod val="50000"/>
            </a:schemeClr>
          </a:solidFill>
          <a:prstDash val="solid"/>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RE Program Distribution by Faith Group Percentage</a:t>
            </a:r>
          </a:p>
        </c:rich>
      </c:tx>
      <c:layout>
        <c:manualLayout>
          <c:xMode val="edge"/>
          <c:yMode val="edge"/>
          <c:x val="0.18324643974477081"/>
          <c:y val="3.571428571428571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815045905332944"/>
          <c:y val="0.29464371350595681"/>
          <c:w val="0.56370078619380681"/>
          <c:h val="0.38095348816931957"/>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Lbls>
            <c:dLbl>
              <c:idx val="2"/>
              <c:layout>
                <c:manualLayout>
                  <c:x val="-3.9256230529414626E-2"/>
                  <c:y val="4.716030385764176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1614722010276813E-2"/>
                  <c:y val="-5.19243106543726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2419771903214317E-2"/>
                  <c:y val="-9.43238539333073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4146102995937313E-2"/>
                  <c:y val="-0.136279103702571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2353752169403048E-3"/>
                  <c:y val="-0.134333461315151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0447296526209511E-2"/>
                  <c:y val="-0.115033668986765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8862674945995128"/>
                  <c:y val="-0.139693164410759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9.7642216409276353E-2"/>
                  <c:y val="-4.93035785725817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Example!$B$7:$B$17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Example!$C$7:$C$17</c:f>
              <c:numCache>
                <c:formatCode>#,##0</c:formatCode>
                <c:ptCount val="11"/>
                <c:pt idx="0">
                  <c:v>26</c:v>
                </c:pt>
                <c:pt idx="1">
                  <c:v>24</c:v>
                </c:pt>
                <c:pt idx="2">
                  <c:v>3</c:v>
                </c:pt>
                <c:pt idx="3">
                  <c:v>1</c:v>
                </c:pt>
                <c:pt idx="4">
                  <c:v>1</c:v>
                </c:pt>
                <c:pt idx="5">
                  <c:v>3</c:v>
                </c:pt>
                <c:pt idx="6">
                  <c:v>6</c:v>
                </c:pt>
                <c:pt idx="7">
                  <c:v>1</c:v>
                </c:pt>
                <c:pt idx="8">
                  <c:v>6</c:v>
                </c:pt>
                <c:pt idx="9">
                  <c:v>1</c:v>
                </c:pt>
                <c:pt idx="10">
                  <c:v>1</c:v>
                </c:pt>
              </c:numCache>
            </c:numRef>
          </c:val>
        </c:ser>
        <c:dLbls>
          <c:showLegendKey val="0"/>
          <c:showVal val="0"/>
          <c:showCatName val="1"/>
          <c:showSerName val="0"/>
          <c:showPercent val="1"/>
          <c:showBubbleSize val="0"/>
          <c:showLeaderLines val="1"/>
        </c:dLbls>
      </c:pie3DChart>
      <c:spPr>
        <a:noFill/>
        <a:ln w="25400">
          <a:noFill/>
        </a:ln>
      </c:spPr>
    </c:plotArea>
    <c:legend>
      <c:legendPos val="r"/>
      <c:layout>
        <c:manualLayout>
          <c:xMode val="edge"/>
          <c:yMode val="edge"/>
          <c:wMode val="edge"/>
          <c:hMode val="edge"/>
          <c:x val="7.5043813240622412E-2"/>
          <c:y val="0.84821678540182355"/>
          <c:w val="0.92146761759492102"/>
          <c:h val="0.98214566929133851"/>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baseline="0"/>
            </a:pPr>
            <a:r>
              <a:rPr lang="en-US" sz="1200" baseline="0"/>
              <a:t>Number of RE </a:t>
            </a:r>
            <a:r>
              <a:rPr lang="en-US" sz="1200" baseline="0">
                <a:latin typeface="Calibri" pitchFamily="34" charset="0"/>
              </a:rPr>
              <a:t>Programs</a:t>
            </a:r>
            <a:r>
              <a:rPr lang="en-US" sz="1200" baseline="0"/>
              <a:t> by Faith Group</a:t>
            </a:r>
          </a:p>
        </c:rich>
      </c:tx>
      <c:overlay val="0"/>
    </c:title>
    <c:autoTitleDeleted val="0"/>
    <c:view3D>
      <c:rotX val="20"/>
      <c:hPercent val="53"/>
      <c:rotY val="20"/>
      <c:depthPercent val="100"/>
      <c:rAngAx val="1"/>
    </c:view3D>
    <c:floor>
      <c:thickness val="0"/>
    </c:floor>
    <c:sideWall>
      <c:thickness val="0"/>
      <c:spPr>
        <a:blipFill dpi="0" rotWithShape="1">
          <a:blip xmlns:r="http://schemas.openxmlformats.org/officeDocument/2006/relationships" r:embed="rId1">
            <a:alphaModFix amt="25000"/>
          </a:blip>
          <a:srcRect/>
          <a:stretch>
            <a:fillRect/>
          </a:stretch>
        </a:blipFill>
      </c:spPr>
    </c:sideWall>
    <c:backWall>
      <c:thickness val="0"/>
      <c:spPr>
        <a:blipFill dpi="0" rotWithShape="1">
          <a:blip xmlns:r="http://schemas.openxmlformats.org/officeDocument/2006/relationships" r:embed="rId1">
            <a:alphaModFix amt="25000"/>
          </a:blip>
          <a:srcRect/>
          <a:stretch>
            <a:fillRect/>
          </a:stretch>
        </a:blipFill>
      </c:spPr>
      <c:pictureOptions>
        <c:pictureFormat val="stretch"/>
      </c:pictureOptions>
    </c:backWall>
    <c:plotArea>
      <c:layout/>
      <c:bar3DChart>
        <c:barDir val="col"/>
        <c:grouping val="stacked"/>
        <c:varyColors val="0"/>
        <c:ser>
          <c:idx val="0"/>
          <c:order val="0"/>
          <c:tx>
            <c:strRef>
              <c:f>Annual!$B$4</c:f>
              <c:strCache>
                <c:ptCount val="1"/>
                <c:pt idx="0">
                  <c:v>Faith Group</c:v>
                </c:pt>
              </c:strCache>
            </c:strRef>
          </c:tx>
          <c:invertIfNegative val="0"/>
          <c:dLbls>
            <c:delete val="1"/>
          </c:dLbls>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Annual!$C$7:$C$17</c:f>
              <c:numCache>
                <c:formatCode>#,##0</c:formatCode>
                <c:ptCount val="11"/>
                <c:pt idx="0">
                  <c:v>16</c:v>
                </c:pt>
                <c:pt idx="1">
                  <c:v>6</c:v>
                </c:pt>
                <c:pt idx="2">
                  <c:v>1</c:v>
                </c:pt>
                <c:pt idx="3">
                  <c:v>0</c:v>
                </c:pt>
                <c:pt idx="4">
                  <c:v>1</c:v>
                </c:pt>
                <c:pt idx="5">
                  <c:v>0</c:v>
                </c:pt>
                <c:pt idx="6">
                  <c:v>1</c:v>
                </c:pt>
                <c:pt idx="7">
                  <c:v>1</c:v>
                </c:pt>
                <c:pt idx="8">
                  <c:v>0</c:v>
                </c:pt>
                <c:pt idx="9">
                  <c:v>0</c:v>
                </c:pt>
                <c:pt idx="10">
                  <c:v>0</c:v>
                </c:pt>
              </c:numCache>
            </c:numRef>
          </c:val>
        </c:ser>
        <c:dLbls>
          <c:showLegendKey val="0"/>
          <c:showVal val="1"/>
          <c:showCatName val="0"/>
          <c:showSerName val="0"/>
          <c:showPercent val="0"/>
          <c:showBubbleSize val="0"/>
        </c:dLbls>
        <c:gapWidth val="95"/>
        <c:gapDepth val="95"/>
        <c:shape val="pyramid"/>
        <c:axId val="492368696"/>
        <c:axId val="492364776"/>
        <c:axId val="0"/>
      </c:bar3DChart>
      <c:catAx>
        <c:axId val="492368696"/>
        <c:scaling>
          <c:orientation val="minMax"/>
        </c:scaling>
        <c:delete val="0"/>
        <c:axPos val="b"/>
        <c:numFmt formatCode="General" sourceLinked="1"/>
        <c:majorTickMark val="none"/>
        <c:minorTickMark val="none"/>
        <c:tickLblPos val="low"/>
        <c:txPr>
          <a:bodyPr rot="0" vert="horz"/>
          <a:lstStyle/>
          <a:p>
            <a:pPr>
              <a:defRPr sz="700" baseline="0"/>
            </a:pPr>
            <a:endParaRPr lang="en-US"/>
          </a:p>
        </c:txPr>
        <c:crossAx val="492364776"/>
        <c:crosses val="autoZero"/>
        <c:auto val="1"/>
        <c:lblAlgn val="ctr"/>
        <c:lblOffset val="100"/>
        <c:tickLblSkip val="2"/>
        <c:tickMarkSkip val="1"/>
        <c:noMultiLvlLbl val="0"/>
      </c:catAx>
      <c:valAx>
        <c:axId val="492364776"/>
        <c:scaling>
          <c:orientation val="minMax"/>
        </c:scaling>
        <c:delete val="0"/>
        <c:axPos val="l"/>
        <c:majorGridlines/>
        <c:title>
          <c:tx>
            <c:rich>
              <a:bodyPr/>
              <a:lstStyle/>
              <a:p>
                <a:pPr>
                  <a:defRPr/>
                </a:pPr>
                <a:r>
                  <a:rPr lang="en-US"/>
                  <a:t>Number of RE Programs</a:t>
                </a:r>
              </a:p>
            </c:rich>
          </c:tx>
          <c:overlay val="0"/>
        </c:title>
        <c:numFmt formatCode="#,##0" sourceLinked="1"/>
        <c:majorTickMark val="none"/>
        <c:minorTickMark val="none"/>
        <c:tickLblPos val="nextTo"/>
        <c:txPr>
          <a:bodyPr rot="0" vert="horz"/>
          <a:lstStyle/>
          <a:p>
            <a:pPr>
              <a:defRPr/>
            </a:pPr>
            <a:endParaRPr lang="en-US"/>
          </a:p>
        </c:txPr>
        <c:crossAx val="492368696"/>
        <c:crosses val="autoZero"/>
        <c:crossBetween val="between"/>
      </c:val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ln>
      <a:solidFill>
        <a:sysClr val="window" lastClr="FFFFFF">
          <a:lumMod val="85000"/>
        </a:sysClr>
      </a:solidFill>
    </a:ln>
  </c:spPr>
  <c:printSettings>
    <c:headerFooter alignWithMargins="0"/>
    <c:pageMargins b="1" l="0.750000000000003" r="0.750000000000003"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RE Program Distribution by Faith Group Percentage</a:t>
            </a:r>
          </a:p>
        </c:rich>
      </c:tx>
      <c:layout>
        <c:manualLayout>
          <c:xMode val="edge"/>
          <c:yMode val="edge"/>
          <c:x val="0.18324637131202023"/>
          <c:y val="3.571428571428571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815045905332944"/>
          <c:y val="0.29464371350595681"/>
          <c:w val="0.56370078619380648"/>
          <c:h val="0.3809534881693194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Lbls>
            <c:dLbl>
              <c:idx val="2"/>
              <c:layout>
                <c:manualLayout>
                  <c:x val="4.9554538666958968E-3"/>
                  <c:y val="4.439851268591431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1614974829717307E-2"/>
                  <c:y val="5.521841019872542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5438888201802006E-2"/>
                  <c:y val="4.456505436820397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553063720438087E-2"/>
                  <c:y val="1.054618172728414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2353752169403048E-3"/>
                  <c:y val="-0.134333461315151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235588352503081E-2"/>
                  <c:y val="-0.115033745781777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0253022037166869"/>
                  <c:y val="-0.1079474440694913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9.7642216409276353E-2"/>
                  <c:y val="-4.93035785725817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Annual!$B$7:$B$17</c:f>
              <c:strCache>
                <c:ptCount val="11"/>
                <c:pt idx="0">
                  <c:v>Protestant</c:v>
                </c:pt>
                <c:pt idx="1">
                  <c:v>Catholic</c:v>
                </c:pt>
                <c:pt idx="2">
                  <c:v>Islamic</c:v>
                </c:pt>
                <c:pt idx="3">
                  <c:v>Wiccan</c:v>
                </c:pt>
                <c:pt idx="4">
                  <c:v>Jewish</c:v>
                </c:pt>
                <c:pt idx="5">
                  <c:v>Orthodox</c:v>
                </c:pt>
                <c:pt idx="6">
                  <c:v>Buddhism</c:v>
                </c:pt>
                <c:pt idx="7">
                  <c:v>LDS</c:v>
                </c:pt>
                <c:pt idx="8">
                  <c:v>Joint Faith Activities</c:v>
                </c:pt>
                <c:pt idx="9">
                  <c:v>NFE</c:v>
                </c:pt>
                <c:pt idx="10">
                  <c:v>Other Faiths</c:v>
                </c:pt>
              </c:strCache>
            </c:strRef>
          </c:cat>
          <c:val>
            <c:numRef>
              <c:f>Annual!$C$7:$C$17</c:f>
              <c:numCache>
                <c:formatCode>#,##0</c:formatCode>
                <c:ptCount val="11"/>
                <c:pt idx="0">
                  <c:v>16</c:v>
                </c:pt>
                <c:pt idx="1">
                  <c:v>6</c:v>
                </c:pt>
                <c:pt idx="2">
                  <c:v>1</c:v>
                </c:pt>
                <c:pt idx="3">
                  <c:v>0</c:v>
                </c:pt>
                <c:pt idx="4">
                  <c:v>1</c:v>
                </c:pt>
                <c:pt idx="5">
                  <c:v>0</c:v>
                </c:pt>
                <c:pt idx="6">
                  <c:v>1</c:v>
                </c:pt>
                <c:pt idx="7">
                  <c:v>1</c:v>
                </c:pt>
                <c:pt idx="8">
                  <c:v>0</c:v>
                </c:pt>
                <c:pt idx="9">
                  <c:v>0</c:v>
                </c:pt>
                <c:pt idx="10">
                  <c:v>0</c:v>
                </c:pt>
              </c:numCache>
            </c:numRef>
          </c:val>
        </c:ser>
        <c:dLbls>
          <c:showLegendKey val="0"/>
          <c:showVal val="0"/>
          <c:showCatName val="1"/>
          <c:showSerName val="0"/>
          <c:showPercent val="1"/>
          <c:showBubbleSize val="0"/>
          <c:showLeaderLines val="1"/>
        </c:dLbls>
      </c:pie3DChart>
      <c:spPr>
        <a:noFill/>
        <a:ln w="25400">
          <a:noFill/>
        </a:ln>
      </c:spPr>
    </c:plotArea>
    <c:legend>
      <c:legendPos val="r"/>
      <c:layout>
        <c:manualLayout>
          <c:xMode val="edge"/>
          <c:yMode val="edge"/>
          <c:x val="7.57314974182446E-2"/>
          <c:y val="0.84821678540182355"/>
          <c:w val="0.84853700516351105"/>
          <c:h val="0.13392888388951454"/>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050"/>
            </a:pPr>
            <a:r>
              <a:rPr lang="en-US" sz="1200" baseline="0">
                <a:latin typeface="Calibri" pitchFamily="34" charset="0"/>
              </a:rPr>
              <a:t>Relational Comparison</a:t>
            </a:r>
          </a:p>
          <a:p>
            <a:pPr>
              <a:defRPr sz="1050"/>
            </a:pPr>
            <a:r>
              <a:rPr lang="en-US" sz="1200" baseline="0">
                <a:latin typeface="Calibri" pitchFamily="34" charset="0"/>
              </a:rPr>
              <a:t>Number of RE Events to Educational Hours</a:t>
            </a:r>
          </a:p>
        </c:rich>
      </c:tx>
      <c:overlay val="0"/>
      <c:spPr>
        <a:noFill/>
      </c:spPr>
    </c:title>
    <c:autoTitleDeleted val="0"/>
    <c:view3D>
      <c:rotX val="0"/>
      <c:rotY val="20"/>
      <c:depthPercent val="70"/>
      <c:rAngAx val="0"/>
    </c:view3D>
    <c:floor>
      <c:thickness val="0"/>
    </c:floor>
    <c:sideWall>
      <c:thickness val="0"/>
      <c:spPr>
        <a:noFill/>
      </c:spPr>
    </c:sideWall>
    <c:backWall>
      <c:thickness val="0"/>
      <c:spPr>
        <a:noFill/>
        <a:ln w="25400">
          <a:noFill/>
        </a:ln>
      </c:spPr>
    </c:backWall>
    <c:plotArea>
      <c:layout>
        <c:manualLayout>
          <c:layoutTarget val="inner"/>
          <c:xMode val="edge"/>
          <c:yMode val="edge"/>
          <c:x val="7.8018750535261819E-2"/>
          <c:y val="0.248541637290627"/>
          <c:w val="0.92151055514719959"/>
          <c:h val="0.536510487209507"/>
        </c:manualLayout>
      </c:layout>
      <c:line3DChart>
        <c:grouping val="standard"/>
        <c:varyColors val="0"/>
        <c:ser>
          <c:idx val="0"/>
          <c:order val="0"/>
          <c:tx>
            <c:strRef>
              <c:f>'1st Qtr'!$D$4:$D$5</c:f>
              <c:strCache>
                <c:ptCount val="2"/>
                <c:pt idx="0">
                  <c:v>Number of </c:v>
                </c:pt>
                <c:pt idx="1">
                  <c:v>RE Events</c:v>
                </c:pt>
              </c:strCache>
            </c:strRef>
          </c:tx>
          <c:val>
            <c:numRef>
              <c:f>'1st Qtr'!#REF!</c:f>
              <c:numCache>
                <c:formatCode>General</c:formatCode>
                <c:ptCount val="10"/>
              </c:numCache>
            </c:numRef>
          </c:val>
          <c:smooth val="0"/>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ser>
          <c:idx val="1"/>
          <c:order val="1"/>
          <c:tx>
            <c:strRef>
              <c:f>'1st Qtr'!$E$4:$E$5</c:f>
              <c:strCache>
                <c:ptCount val="2"/>
                <c:pt idx="0">
                  <c:v>Number of</c:v>
                </c:pt>
                <c:pt idx="1">
                  <c:v>Educational Hours</c:v>
                </c:pt>
              </c:strCache>
            </c:strRef>
          </c:tx>
          <c:val>
            <c:numRef>
              <c:f>'1st Qtr'!#REF!</c:f>
              <c:numCache>
                <c:formatCode>General</c:formatCode>
                <c:ptCount val="10"/>
              </c:numCache>
            </c:numRef>
          </c:val>
          <c:smooth val="0"/>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dLbls>
          <c:showLegendKey val="0"/>
          <c:showVal val="0"/>
          <c:showCatName val="0"/>
          <c:showSerName val="0"/>
          <c:showPercent val="0"/>
          <c:showBubbleSize val="0"/>
        </c:dLbls>
        <c:gapDepth val="95"/>
        <c:axId val="492375752"/>
        <c:axId val="492368304"/>
        <c:axId val="501221384"/>
      </c:line3DChart>
      <c:catAx>
        <c:axId val="492375752"/>
        <c:scaling>
          <c:orientation val="minMax"/>
        </c:scaling>
        <c:delete val="1"/>
        <c:axPos val="b"/>
        <c:numFmt formatCode="General" sourceLinked="0"/>
        <c:majorTickMark val="out"/>
        <c:minorTickMark val="none"/>
        <c:tickLblPos val="none"/>
        <c:crossAx val="492368304"/>
        <c:crosses val="autoZero"/>
        <c:auto val="1"/>
        <c:lblAlgn val="ctr"/>
        <c:lblOffset val="100"/>
        <c:noMultiLvlLbl val="0"/>
      </c:catAx>
      <c:valAx>
        <c:axId val="492368304"/>
        <c:scaling>
          <c:orientation val="minMax"/>
        </c:scaling>
        <c:delete val="0"/>
        <c:axPos val="l"/>
        <c:majorGridlines/>
        <c:numFmt formatCode="General" sourceLinked="1"/>
        <c:majorTickMark val="none"/>
        <c:minorTickMark val="none"/>
        <c:tickLblPos val="nextTo"/>
        <c:txPr>
          <a:bodyPr rot="0" vert="horz"/>
          <a:lstStyle/>
          <a:p>
            <a:pPr>
              <a:defRPr/>
            </a:pPr>
            <a:endParaRPr lang="en-US"/>
          </a:p>
        </c:txPr>
        <c:crossAx val="492375752"/>
        <c:crosses val="autoZero"/>
        <c:crossBetween val="between"/>
      </c:valAx>
      <c:serAx>
        <c:axId val="501221384"/>
        <c:scaling>
          <c:orientation val="minMax"/>
        </c:scaling>
        <c:delete val="1"/>
        <c:axPos val="b"/>
        <c:majorTickMark val="out"/>
        <c:minorTickMark val="none"/>
        <c:tickLblPos val="none"/>
        <c:crossAx val="492368304"/>
        <c:crosses val="autoZero"/>
      </c:ser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noFill/>
    <a:ln w="6350" cap="flat">
      <a:solidFill>
        <a:schemeClr val="bg1">
          <a:lumMod val="85000"/>
        </a:schemeClr>
      </a:solidFill>
      <a:round/>
    </a:ln>
  </c:spPr>
  <c:printSettings>
    <c:headerFooter alignWithMargins="0"/>
    <c:pageMargins b="1" l="0.750000000000003" r="0.75000000000000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Volunteer to Participant Comparison</a:t>
            </a:r>
            <a:r>
              <a:rPr lang="en-US" b="1"/>
              <a:t>
</a:t>
            </a:r>
          </a:p>
        </c:rich>
      </c:tx>
      <c:overlay val="0"/>
      <c:spPr>
        <a:noFill/>
        <a:ln w="25400">
          <a:noFill/>
        </a:ln>
      </c:spPr>
    </c:title>
    <c:autoTitleDeleted val="0"/>
    <c:plotArea>
      <c:layout>
        <c:manualLayout>
          <c:layoutTarget val="inner"/>
          <c:xMode val="edge"/>
          <c:yMode val="edge"/>
          <c:x val="0.25545338441890164"/>
          <c:y val="0.16548509917273127"/>
          <c:w val="0.73707525065114543"/>
          <c:h val="0.67390757168012605"/>
        </c:manualLayout>
      </c:layout>
      <c:lineChart>
        <c:grouping val="standard"/>
        <c:varyColors val="0"/>
        <c:ser>
          <c:idx val="0"/>
          <c:order val="0"/>
          <c:tx>
            <c:strRef>
              <c:f>'1st Qtr'!$F$4:$F$5</c:f>
              <c:strCache>
                <c:ptCount val="2"/>
                <c:pt idx="0">
                  <c:v>Number of </c:v>
                </c:pt>
                <c:pt idx="1">
                  <c:v>Volunteers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'1st Qtr'!#REF!</c:f>
              <c:numCache>
                <c:formatCode>General</c:formatCode>
                <c:ptCount val="10"/>
              </c:numCache>
            </c:numRef>
          </c:val>
          <c:smooth val="0"/>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ser>
          <c:idx val="1"/>
          <c:order val="1"/>
          <c:tx>
            <c:strRef>
              <c:f>'1st Qtr'!$G$4:$G$5</c:f>
              <c:strCache>
                <c:ptCount val="2"/>
                <c:pt idx="0">
                  <c:v>Number of</c:v>
                </c:pt>
                <c:pt idx="1">
                  <c:v>Participants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'1st Qtr'!#REF!</c:f>
              <c:numCache>
                <c:formatCode>General</c:formatCode>
                <c:ptCount val="10"/>
              </c:numCache>
            </c:numRef>
          </c:val>
          <c:smooth val="0"/>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dLbls>
          <c:showLegendKey val="0"/>
          <c:showVal val="0"/>
          <c:showCatName val="0"/>
          <c:showSerName val="0"/>
          <c:showPercent val="0"/>
          <c:showBubbleSize val="0"/>
        </c:dLbls>
        <c:marker val="1"/>
        <c:smooth val="0"/>
        <c:axId val="492369872"/>
        <c:axId val="492373008"/>
      </c:lineChart>
      <c:catAx>
        <c:axId val="492369872"/>
        <c:scaling>
          <c:orientation val="minMax"/>
        </c:scaling>
        <c:delete val="1"/>
        <c:axPos val="b"/>
        <c:majorGridlines>
          <c:spPr>
            <a:ln w="3175">
              <a:solidFill>
                <a:srgbClr val="000000"/>
              </a:solidFill>
              <a:prstDash val="solid"/>
            </a:ln>
          </c:spPr>
        </c:majorGridlines>
        <c:numFmt formatCode="General" sourceLinked="0"/>
        <c:majorTickMark val="out"/>
        <c:minorTickMark val="none"/>
        <c:tickLblPos val="none"/>
        <c:crossAx val="492373008"/>
        <c:crosses val="autoZero"/>
        <c:auto val="1"/>
        <c:lblAlgn val="ctr"/>
        <c:lblOffset val="100"/>
        <c:noMultiLvlLbl val="0"/>
      </c:catAx>
      <c:valAx>
        <c:axId val="492373008"/>
        <c:scaling>
          <c:orientation val="minMax"/>
        </c:scaling>
        <c:delete val="0"/>
        <c:axPos val="l"/>
        <c:majorGridlines>
          <c:spPr>
            <a:ln w="3175">
              <a:solidFill>
                <a:srgbClr val="000000"/>
              </a:solidFill>
              <a:prstDash val="solid"/>
            </a:ln>
          </c:spPr>
        </c:majorGridlines>
        <c:title>
          <c:tx>
            <c:rich>
              <a:bodyPr rot="-5400000" vert="horz"/>
              <a:lstStyle/>
              <a:p>
                <a:pPr>
                  <a:defRPr sz="1000"/>
                </a:pPr>
                <a:r>
                  <a:rPr lang="en-US" sz="1000" b="1"/>
                  <a:t>Number of Volunteers &amp; Participants</a:t>
                </a:r>
              </a:p>
            </c:rich>
          </c:tx>
          <c:layout>
            <c:manualLayout>
              <c:xMode val="edge"/>
              <c:yMode val="edge"/>
              <c:x val="9.2307597110282705E-2"/>
              <c:y val="0.21679318763458821"/>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92369872"/>
        <c:crosses val="autoZero"/>
        <c:crossBetween val="between"/>
      </c:valAx>
      <c:dTable>
        <c:showHorzBorder val="1"/>
        <c:showVertBorder val="1"/>
        <c:showOutline val="1"/>
        <c:showKeys val="1"/>
        <c:spPr>
          <a:ln w="3175">
            <a:solidFill>
              <a:srgbClr val="000000"/>
            </a:solidFill>
            <a:prstDash val="solid"/>
          </a:ln>
        </c:spPr>
      </c:dTable>
      <c:spPr>
        <a:noFill/>
        <a:ln w="28575" cap="rnd">
          <a:solidFill>
            <a:schemeClr val="bg1">
              <a:lumMod val="50000"/>
            </a:schemeClr>
          </a:solidFill>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 r="0.750000000000003" t="1" header="0.5" footer="0.5"/>
    <c:pageSetup orientation="landscape" horizontalDpi="1200"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200" b="1"/>
              <a:t>AF to NAF Distribution by Faith Group</a:t>
            </a:r>
            <a:r>
              <a:rPr lang="en-US" b="1"/>
              <a:t>
</a:t>
            </a:r>
          </a:p>
        </c:rich>
      </c:tx>
      <c:overlay val="0"/>
      <c:spPr>
        <a:noFill/>
        <a:ln w="25400">
          <a:noFill/>
        </a:ln>
      </c:spPr>
    </c:title>
    <c:autoTitleDeleted val="0"/>
    <c:plotArea>
      <c:layout>
        <c:manualLayout>
          <c:layoutTarget val="inner"/>
          <c:xMode val="edge"/>
          <c:yMode val="edge"/>
          <c:x val="0.23564996878666136"/>
          <c:y val="0.17790370900607141"/>
          <c:w val="0.75166378497412978"/>
          <c:h val="0.66236140936928656"/>
        </c:manualLayout>
      </c:layout>
      <c:lineChart>
        <c:grouping val="stacked"/>
        <c:varyColors val="0"/>
        <c:ser>
          <c:idx val="0"/>
          <c:order val="0"/>
          <c:tx>
            <c:strRef>
              <c:f>'1st Qtr'!$H$4:$H$5</c:f>
              <c:strCache>
                <c:ptCount val="2"/>
                <c:pt idx="0">
                  <c:v>Total $</c:v>
                </c:pt>
                <c:pt idx="1">
                  <c:v>AF Spent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'1st Qtr'!#REF!</c:f>
              <c:numCache>
                <c:formatCode>General</c:formatCode>
                <c:ptCount val="10"/>
              </c:numCache>
            </c:numRef>
          </c:val>
          <c:smooth val="0"/>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ser>
          <c:idx val="1"/>
          <c:order val="1"/>
          <c:tx>
            <c:strRef>
              <c:f>'1st Qtr'!$I$4:$I$5</c:f>
              <c:strCache>
                <c:ptCount val="2"/>
                <c:pt idx="0">
                  <c:v>Total $</c:v>
                </c:pt>
                <c:pt idx="1">
                  <c:v>NAF Spent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'1st Qtr'!#REF!</c:f>
              <c:numCache>
                <c:formatCode>General</c:formatCode>
                <c:ptCount val="10"/>
              </c:numCache>
            </c:numRef>
          </c:val>
          <c:smooth val="0"/>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dLbls>
          <c:showLegendKey val="0"/>
          <c:showVal val="0"/>
          <c:showCatName val="0"/>
          <c:showSerName val="0"/>
          <c:showPercent val="0"/>
          <c:showBubbleSize val="0"/>
        </c:dLbls>
        <c:marker val="1"/>
        <c:smooth val="0"/>
        <c:axId val="354764112"/>
        <c:axId val="354760192"/>
      </c:lineChart>
      <c:catAx>
        <c:axId val="3547641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54760192"/>
        <c:crosses val="autoZero"/>
        <c:auto val="1"/>
        <c:lblAlgn val="ctr"/>
        <c:lblOffset val="100"/>
        <c:tickMarkSkip val="1"/>
        <c:noMultiLvlLbl val="0"/>
      </c:catAx>
      <c:valAx>
        <c:axId val="354760192"/>
        <c:scaling>
          <c:orientation val="minMax"/>
        </c:scaling>
        <c:delete val="0"/>
        <c:axPos val="l"/>
        <c:majorGridlines>
          <c:spPr>
            <a:ln w="3175">
              <a:solidFill>
                <a:srgbClr val="000000"/>
              </a:solidFill>
              <a:prstDash val="solid"/>
            </a:ln>
          </c:spPr>
        </c:majorGridlines>
        <c:title>
          <c:tx>
            <c:rich>
              <a:bodyPr/>
              <a:lstStyle/>
              <a:p>
                <a:pPr>
                  <a:defRPr sz="1000" b="1"/>
                </a:pPr>
                <a:r>
                  <a:rPr lang="en-US" sz="1000" b="1"/>
                  <a:t>Dollars Committed</a:t>
                </a:r>
              </a:p>
            </c:rich>
          </c:tx>
          <c:layout>
            <c:manualLayout>
              <c:xMode val="edge"/>
              <c:yMode val="edge"/>
              <c:x val="6.1355452115446914E-2"/>
              <c:y val="0.360739882577022"/>
            </c:manualLayout>
          </c:layout>
          <c:overlay val="0"/>
          <c:spPr>
            <a:solidFill>
              <a:schemeClr val="bg1"/>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54764112"/>
        <c:crosses val="autoZero"/>
        <c:crossBetween val="between"/>
      </c:valAx>
      <c:dTable>
        <c:showHorzBorder val="1"/>
        <c:showVertBorder val="1"/>
        <c:showOutline val="1"/>
        <c:showKeys val="1"/>
        <c:spPr>
          <a:ln w="3175">
            <a:solidFill>
              <a:srgbClr val="000000"/>
            </a:solidFill>
            <a:prstDash val="solid"/>
          </a:ln>
        </c:spPr>
      </c:dTable>
      <c:spPr>
        <a:noFill/>
        <a:ln w="28575" cap="rnd">
          <a:solidFill>
            <a:schemeClr val="bg1">
              <a:lumMod val="50000"/>
            </a:schemeClr>
          </a:solidFill>
          <a:prstDash val="solid"/>
          <a:bevel/>
        </a:ln>
      </c:spPr>
    </c:plotArea>
    <c:plotVisOnly val="1"/>
    <c:dispBlanksAs val="zero"/>
    <c:showDLblsOverMax val="0"/>
  </c:chart>
  <c:spPr>
    <a:solidFill>
      <a:srgbClr val="FFFFFF"/>
    </a:solidFill>
    <a:ln w="3175">
      <a:solidFill>
        <a:sysClr val="window" lastClr="FFFFFF">
          <a:lumMod val="85000"/>
        </a:sysClr>
      </a:solidFill>
      <a:prstDash val="solid"/>
    </a:ln>
  </c:spPr>
  <c:txPr>
    <a:bodyPr/>
    <a:lstStyle/>
    <a:p>
      <a:pPr>
        <a:defRPr sz="600" b="0" i="0" u="none" strike="noStrike" baseline="0">
          <a:solidFill>
            <a:srgbClr val="000000"/>
          </a:solidFill>
          <a:latin typeface="Calibri" pitchFamily="34" charset="0"/>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baseline="0"/>
            </a:pPr>
            <a:r>
              <a:rPr lang="en-US" sz="1200" baseline="0"/>
              <a:t>Number of RE </a:t>
            </a:r>
            <a:r>
              <a:rPr lang="en-US" sz="1200" baseline="0">
                <a:latin typeface="Calibri" pitchFamily="34" charset="0"/>
              </a:rPr>
              <a:t>Programs</a:t>
            </a:r>
            <a:r>
              <a:rPr lang="en-US" sz="1200" baseline="0"/>
              <a:t> by Faith Group</a:t>
            </a:r>
          </a:p>
        </c:rich>
      </c:tx>
      <c:overlay val="0"/>
    </c:title>
    <c:autoTitleDeleted val="0"/>
    <c:view3D>
      <c:rotX val="20"/>
      <c:hPercent val="53"/>
      <c:rotY val="20"/>
      <c:depthPercent val="100"/>
      <c:rAngAx val="1"/>
    </c:view3D>
    <c:floor>
      <c:thickness val="0"/>
    </c:floor>
    <c:sideWall>
      <c:thickness val="0"/>
      <c:spPr>
        <a:blipFill dpi="0" rotWithShape="1">
          <a:blip xmlns:r="http://schemas.openxmlformats.org/officeDocument/2006/relationships" r:embed="rId1">
            <a:alphaModFix amt="25000"/>
          </a:blip>
          <a:srcRect/>
          <a:stretch>
            <a:fillRect/>
          </a:stretch>
        </a:blipFill>
      </c:spPr>
    </c:sideWall>
    <c:backWall>
      <c:thickness val="0"/>
      <c:spPr>
        <a:blipFill dpi="0" rotWithShape="1">
          <a:blip xmlns:r="http://schemas.openxmlformats.org/officeDocument/2006/relationships" r:embed="rId1">
            <a:alphaModFix amt="25000"/>
          </a:blip>
          <a:srcRect/>
          <a:stretch>
            <a:fillRect/>
          </a:stretch>
        </a:blipFill>
      </c:spPr>
      <c:pictureOptions>
        <c:pictureFormat val="stretch"/>
      </c:pictureOptions>
    </c:backWall>
    <c:plotArea>
      <c:layout/>
      <c:bar3DChart>
        <c:barDir val="col"/>
        <c:grouping val="stacked"/>
        <c:varyColors val="0"/>
        <c:ser>
          <c:idx val="0"/>
          <c:order val="0"/>
          <c:tx>
            <c:strRef>
              <c:f>'1st Qtr'!$B$4</c:f>
              <c:strCache>
                <c:ptCount val="1"/>
                <c:pt idx="0">
                  <c:v>Faith Group</c:v>
                </c:pt>
              </c:strCache>
            </c:strRef>
          </c:tx>
          <c:invertIfNegative val="0"/>
          <c:dLbls>
            <c:delete val="1"/>
          </c:dLbls>
          <c:val>
            <c:numRef>
              <c:f>'1st Qtr'!#REF!</c:f>
              <c:numCache>
                <c:formatCode>General</c:formatCode>
                <c:ptCount val="10"/>
              </c:numCache>
            </c:numRef>
          </c:val>
          <c:extLst>
            <c:ext xmlns:c15="http://schemas.microsoft.com/office/drawing/2012/chart" uri="{02D57815-91ED-43cb-92C2-25804820EDAC}">
              <c15:filteredCategoryTitle>
                <c15:cat>
                  <c:strRef>
                    <c:extLst>
                      <c:ext uri="{02D57815-91ED-43cb-92C2-25804820EDAC}">
                        <c15:formulaRef>
                          <c15:sqref>'1st Qtr'!#REF!</c15:sqref>
                        </c15:formulaRef>
                      </c:ext>
                    </c:extLst>
                    <c:strCache>
                      <c:ptCount val="10"/>
                      <c:pt idx="0">
                        <c:v>Protestant</c:v>
                      </c:pt>
                      <c:pt idx="1">
                        <c:v>Catholic</c:v>
                      </c:pt>
                      <c:pt idx="2">
                        <c:v>Islamic</c:v>
                      </c:pt>
                      <c:pt idx="3">
                        <c:v>Wiccan</c:v>
                      </c:pt>
                      <c:pt idx="4">
                        <c:v>Jewish</c:v>
                      </c:pt>
                      <c:pt idx="5">
                        <c:v>Orthodox</c:v>
                      </c:pt>
                      <c:pt idx="6">
                        <c:v>Buddhism</c:v>
                      </c:pt>
                      <c:pt idx="7">
                        <c:v>LDS</c:v>
                      </c:pt>
                      <c:pt idx="8">
                        <c:v>Joint Faith Activities</c:v>
                      </c:pt>
                      <c:pt idx="9">
                        <c:v>Other Faiths</c:v>
                      </c:pt>
                    </c:strCache>
                  </c:strRef>
                </c15:cat>
              </c15:filteredCategoryTitle>
            </c:ext>
          </c:extLst>
        </c:ser>
        <c:dLbls>
          <c:showLegendKey val="0"/>
          <c:showVal val="1"/>
          <c:showCatName val="0"/>
          <c:showSerName val="0"/>
          <c:showPercent val="0"/>
          <c:showBubbleSize val="0"/>
        </c:dLbls>
        <c:gapWidth val="95"/>
        <c:gapDepth val="95"/>
        <c:shape val="pyramid"/>
        <c:axId val="354759800"/>
        <c:axId val="354760976"/>
        <c:axId val="0"/>
      </c:bar3DChart>
      <c:catAx>
        <c:axId val="354759800"/>
        <c:scaling>
          <c:orientation val="minMax"/>
        </c:scaling>
        <c:delete val="0"/>
        <c:axPos val="b"/>
        <c:numFmt formatCode="General" sourceLinked="1"/>
        <c:majorTickMark val="none"/>
        <c:minorTickMark val="none"/>
        <c:tickLblPos val="low"/>
        <c:txPr>
          <a:bodyPr rot="0" vert="horz"/>
          <a:lstStyle/>
          <a:p>
            <a:pPr>
              <a:defRPr sz="700" baseline="0"/>
            </a:pPr>
            <a:endParaRPr lang="en-US"/>
          </a:p>
        </c:txPr>
        <c:crossAx val="354760976"/>
        <c:crosses val="autoZero"/>
        <c:auto val="1"/>
        <c:lblAlgn val="ctr"/>
        <c:lblOffset val="100"/>
        <c:tickLblSkip val="2"/>
        <c:tickMarkSkip val="1"/>
        <c:noMultiLvlLbl val="0"/>
      </c:catAx>
      <c:valAx>
        <c:axId val="354760976"/>
        <c:scaling>
          <c:orientation val="minMax"/>
        </c:scaling>
        <c:delete val="0"/>
        <c:axPos val="l"/>
        <c:majorGridlines/>
        <c:title>
          <c:tx>
            <c:rich>
              <a:bodyPr/>
              <a:lstStyle/>
              <a:p>
                <a:pPr>
                  <a:defRPr/>
                </a:pPr>
                <a:r>
                  <a:rPr lang="en-US"/>
                  <a:t>Number of RE Programs</a:t>
                </a:r>
              </a:p>
            </c:rich>
          </c:tx>
          <c:overlay val="0"/>
        </c:title>
        <c:numFmt formatCode="General" sourceLinked="1"/>
        <c:majorTickMark val="none"/>
        <c:minorTickMark val="none"/>
        <c:tickLblPos val="nextTo"/>
        <c:txPr>
          <a:bodyPr rot="0" vert="horz"/>
          <a:lstStyle/>
          <a:p>
            <a:pPr>
              <a:defRPr/>
            </a:pPr>
            <a:endParaRPr lang="en-US"/>
          </a:p>
        </c:txPr>
        <c:crossAx val="354759800"/>
        <c:crosses val="autoZero"/>
        <c:crossBetween val="between"/>
      </c:valAx>
      <c:dTable>
        <c:showHorzBorder val="1"/>
        <c:showVertBorder val="1"/>
        <c:showOutline val="1"/>
        <c:showKeys val="1"/>
        <c:txPr>
          <a:bodyPr/>
          <a:lstStyle/>
          <a:p>
            <a:pPr rtl="0">
              <a:defRPr sz="600" baseline="0">
                <a:latin typeface="Calibri" pitchFamily="34" charset="0"/>
              </a:defRPr>
            </a:pPr>
            <a:endParaRPr lang="en-US"/>
          </a:p>
        </c:txPr>
      </c:dTable>
      <c:spPr>
        <a:noFill/>
        <a:ln w="25400">
          <a:noFill/>
        </a:ln>
      </c:spPr>
    </c:plotArea>
    <c:plotVisOnly val="1"/>
    <c:dispBlanksAs val="gap"/>
    <c:showDLblsOverMax val="0"/>
  </c:chart>
  <c:spPr>
    <a:ln>
      <a:solidFill>
        <a:sysClr val="window" lastClr="FFFFFF">
          <a:lumMod val="85000"/>
        </a:sysClr>
      </a:solidFill>
    </a:ln>
  </c:spPr>
  <c:printSettings>
    <c:headerFooter alignWithMargins="0"/>
    <c:pageMargins b="1" l="0.750000000000003" r="0.750000000000003"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e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2.jpeg"/><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image" Target="../media/image2.jpeg"/><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image" Target="../media/image2.jpeg"/><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2.jpeg"/><Relationship Id="rId5" Type="http://schemas.openxmlformats.org/officeDocument/2006/relationships/chart" Target="../charts/chart25.xml"/><Relationship Id="rId4"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image" Target="../media/image2.jpeg"/><Relationship Id="rId5" Type="http://schemas.openxmlformats.org/officeDocument/2006/relationships/chart" Target="../charts/chart30.xml"/><Relationship Id="rId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3</xdr:col>
      <xdr:colOff>1095375</xdr:colOff>
      <xdr:row>87</xdr:row>
      <xdr:rowOff>142875</xdr:rowOff>
    </xdr:from>
    <xdr:to>
      <xdr:col>16</xdr:col>
      <xdr:colOff>571500</xdr:colOff>
      <xdr:row>109</xdr:row>
      <xdr:rowOff>114300</xdr:rowOff>
    </xdr:to>
    <xdr:graphicFrame macro="">
      <xdr:nvGraphicFramePr>
        <xdr:cNvPr id="12708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109</xdr:row>
      <xdr:rowOff>38100</xdr:rowOff>
    </xdr:from>
    <xdr:to>
      <xdr:col>4</xdr:col>
      <xdr:colOff>57150</xdr:colOff>
      <xdr:row>131</xdr:row>
      <xdr:rowOff>142875</xdr:rowOff>
    </xdr:to>
    <xdr:graphicFrame macro="">
      <xdr:nvGraphicFramePr>
        <xdr:cNvPr id="12708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109</xdr:row>
      <xdr:rowOff>47625</xdr:rowOff>
    </xdr:from>
    <xdr:to>
      <xdr:col>16</xdr:col>
      <xdr:colOff>561975</xdr:colOff>
      <xdr:row>132</xdr:row>
      <xdr:rowOff>0</xdr:rowOff>
    </xdr:to>
    <xdr:graphicFrame macro="">
      <xdr:nvGraphicFramePr>
        <xdr:cNvPr id="12708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142875</xdr:rowOff>
    </xdr:from>
    <xdr:to>
      <xdr:col>3</xdr:col>
      <xdr:colOff>1104900</xdr:colOff>
      <xdr:row>109</xdr:row>
      <xdr:rowOff>28575</xdr:rowOff>
    </xdr:to>
    <xdr:graphicFrame macro="">
      <xdr:nvGraphicFramePr>
        <xdr:cNvPr id="127087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138</xdr:row>
      <xdr:rowOff>9525</xdr:rowOff>
    </xdr:from>
    <xdr:to>
      <xdr:col>9</xdr:col>
      <xdr:colOff>0</xdr:colOff>
      <xdr:row>157</xdr:row>
      <xdr:rowOff>133350</xdr:rowOff>
    </xdr:to>
    <xdr:graphicFrame macro="">
      <xdr:nvGraphicFramePr>
        <xdr:cNvPr id="12708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590550</xdr:colOff>
      <xdr:row>150</xdr:row>
      <xdr:rowOff>38100</xdr:rowOff>
    </xdr:from>
    <xdr:to>
      <xdr:col>2</xdr:col>
      <xdr:colOff>762000</xdr:colOff>
      <xdr:row>159</xdr:row>
      <xdr:rowOff>76200</xdr:rowOff>
    </xdr:to>
    <xdr:pic>
      <xdr:nvPicPr>
        <xdr:cNvPr id="1270880" name="Picture 10" descr="JPEG - RE Crest - Red"/>
        <xdr:cNvPicPr>
          <a:picLocks noChangeAspect="1" noChangeArrowheads="1"/>
        </xdr:cNvPicPr>
      </xdr:nvPicPr>
      <xdr:blipFill>
        <a:blip xmlns:r="http://schemas.openxmlformats.org/officeDocument/2006/relationships" r:embed="rId6" cstate="print"/>
        <a:srcRect/>
        <a:stretch>
          <a:fillRect/>
        </a:stretch>
      </xdr:blipFill>
      <xdr:spPr bwMode="auto">
        <a:xfrm>
          <a:off x="1314450" y="25003125"/>
          <a:ext cx="1485900" cy="1495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1095375</xdr:colOff>
      <xdr:row>87</xdr:row>
      <xdr:rowOff>142875</xdr:rowOff>
    </xdr:from>
    <xdr:to>
      <xdr:col>17</xdr:col>
      <xdr:colOff>857250</xdr:colOff>
      <xdr:row>109</xdr:row>
      <xdr:rowOff>114300</xdr:rowOff>
    </xdr:to>
    <xdr:graphicFrame macro="">
      <xdr:nvGraphicFramePr>
        <xdr:cNvPr id="11438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109</xdr:row>
      <xdr:rowOff>38100</xdr:rowOff>
    </xdr:from>
    <xdr:to>
      <xdr:col>4</xdr:col>
      <xdr:colOff>57150</xdr:colOff>
      <xdr:row>131</xdr:row>
      <xdr:rowOff>142875</xdr:rowOff>
    </xdr:to>
    <xdr:graphicFrame macro="">
      <xdr:nvGraphicFramePr>
        <xdr:cNvPr id="11439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109</xdr:row>
      <xdr:rowOff>38100</xdr:rowOff>
    </xdr:from>
    <xdr:to>
      <xdr:col>17</xdr:col>
      <xdr:colOff>876300</xdr:colOff>
      <xdr:row>131</xdr:row>
      <xdr:rowOff>142875</xdr:rowOff>
    </xdr:to>
    <xdr:graphicFrame macro="">
      <xdr:nvGraphicFramePr>
        <xdr:cNvPr id="1143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142875</xdr:rowOff>
    </xdr:from>
    <xdr:to>
      <xdr:col>3</xdr:col>
      <xdr:colOff>1104900</xdr:colOff>
      <xdr:row>109</xdr:row>
      <xdr:rowOff>28575</xdr:rowOff>
    </xdr:to>
    <xdr:graphicFrame macro="">
      <xdr:nvGraphicFramePr>
        <xdr:cNvPr id="11439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137</xdr:row>
      <xdr:rowOff>114300</xdr:rowOff>
    </xdr:from>
    <xdr:to>
      <xdr:col>9</xdr:col>
      <xdr:colOff>0</xdr:colOff>
      <xdr:row>157</xdr:row>
      <xdr:rowOff>76200</xdr:rowOff>
    </xdr:to>
    <xdr:graphicFrame macro="">
      <xdr:nvGraphicFramePr>
        <xdr:cNvPr id="11439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590550</xdr:colOff>
      <xdr:row>150</xdr:row>
      <xdr:rowOff>38100</xdr:rowOff>
    </xdr:from>
    <xdr:to>
      <xdr:col>2</xdr:col>
      <xdr:colOff>762000</xdr:colOff>
      <xdr:row>159</xdr:row>
      <xdr:rowOff>76200</xdr:rowOff>
    </xdr:to>
    <xdr:pic>
      <xdr:nvPicPr>
        <xdr:cNvPr id="1143904" name="Picture 10" descr="JPEG - RE Crest - Red"/>
        <xdr:cNvPicPr>
          <a:picLocks noChangeAspect="1" noChangeArrowheads="1"/>
        </xdr:cNvPicPr>
      </xdr:nvPicPr>
      <xdr:blipFill>
        <a:blip xmlns:r="http://schemas.openxmlformats.org/officeDocument/2006/relationships" r:embed="rId6" cstate="print"/>
        <a:srcRect/>
        <a:stretch>
          <a:fillRect/>
        </a:stretch>
      </xdr:blipFill>
      <xdr:spPr bwMode="auto">
        <a:xfrm>
          <a:off x="1314450" y="25727025"/>
          <a:ext cx="1485900" cy="1495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1095375</xdr:colOff>
      <xdr:row>87</xdr:row>
      <xdr:rowOff>142875</xdr:rowOff>
    </xdr:from>
    <xdr:to>
      <xdr:col>17</xdr:col>
      <xdr:colOff>647700</xdr:colOff>
      <xdr:row>109</xdr:row>
      <xdr:rowOff>38100</xdr:rowOff>
    </xdr:to>
    <xdr:graphicFrame macro="">
      <xdr:nvGraphicFramePr>
        <xdr:cNvPr id="11449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109</xdr:row>
      <xdr:rowOff>38100</xdr:rowOff>
    </xdr:from>
    <xdr:to>
      <xdr:col>4</xdr:col>
      <xdr:colOff>57150</xdr:colOff>
      <xdr:row>131</xdr:row>
      <xdr:rowOff>142875</xdr:rowOff>
    </xdr:to>
    <xdr:graphicFrame macro="">
      <xdr:nvGraphicFramePr>
        <xdr:cNvPr id="11449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109</xdr:row>
      <xdr:rowOff>38100</xdr:rowOff>
    </xdr:from>
    <xdr:to>
      <xdr:col>17</xdr:col>
      <xdr:colOff>666750</xdr:colOff>
      <xdr:row>131</xdr:row>
      <xdr:rowOff>142875</xdr:rowOff>
    </xdr:to>
    <xdr:graphicFrame macro="">
      <xdr:nvGraphicFramePr>
        <xdr:cNvPr id="11449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142875</xdr:rowOff>
    </xdr:from>
    <xdr:to>
      <xdr:col>3</xdr:col>
      <xdr:colOff>1104900</xdr:colOff>
      <xdr:row>109</xdr:row>
      <xdr:rowOff>28575</xdr:rowOff>
    </xdr:to>
    <xdr:graphicFrame macro="">
      <xdr:nvGraphicFramePr>
        <xdr:cNvPr id="11449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138</xdr:row>
      <xdr:rowOff>9525</xdr:rowOff>
    </xdr:from>
    <xdr:to>
      <xdr:col>9</xdr:col>
      <xdr:colOff>0</xdr:colOff>
      <xdr:row>157</xdr:row>
      <xdr:rowOff>133350</xdr:rowOff>
    </xdr:to>
    <xdr:graphicFrame macro="">
      <xdr:nvGraphicFramePr>
        <xdr:cNvPr id="11449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590550</xdr:colOff>
      <xdr:row>150</xdr:row>
      <xdr:rowOff>38100</xdr:rowOff>
    </xdr:from>
    <xdr:to>
      <xdr:col>2</xdr:col>
      <xdr:colOff>762000</xdr:colOff>
      <xdr:row>159</xdr:row>
      <xdr:rowOff>76200</xdr:rowOff>
    </xdr:to>
    <xdr:pic>
      <xdr:nvPicPr>
        <xdr:cNvPr id="1144928" name="Picture 10" descr="JPEG - RE Crest - Red"/>
        <xdr:cNvPicPr>
          <a:picLocks noChangeAspect="1" noChangeArrowheads="1"/>
        </xdr:cNvPicPr>
      </xdr:nvPicPr>
      <xdr:blipFill>
        <a:blip xmlns:r="http://schemas.openxmlformats.org/officeDocument/2006/relationships" r:embed="rId6" cstate="print"/>
        <a:srcRect/>
        <a:stretch>
          <a:fillRect/>
        </a:stretch>
      </xdr:blipFill>
      <xdr:spPr bwMode="auto">
        <a:xfrm>
          <a:off x="1314450" y="25727025"/>
          <a:ext cx="1485900" cy="1495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1095375</xdr:colOff>
      <xdr:row>87</xdr:row>
      <xdr:rowOff>142875</xdr:rowOff>
    </xdr:from>
    <xdr:to>
      <xdr:col>17</xdr:col>
      <xdr:colOff>857250</xdr:colOff>
      <xdr:row>109</xdr:row>
      <xdr:rowOff>114300</xdr:rowOff>
    </xdr:to>
    <xdr:graphicFrame macro="">
      <xdr:nvGraphicFramePr>
        <xdr:cNvPr id="11459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109</xdr:row>
      <xdr:rowOff>38100</xdr:rowOff>
    </xdr:from>
    <xdr:to>
      <xdr:col>4</xdr:col>
      <xdr:colOff>57150</xdr:colOff>
      <xdr:row>131</xdr:row>
      <xdr:rowOff>142875</xdr:rowOff>
    </xdr:to>
    <xdr:graphicFrame macro="">
      <xdr:nvGraphicFramePr>
        <xdr:cNvPr id="114594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109</xdr:row>
      <xdr:rowOff>38100</xdr:rowOff>
    </xdr:from>
    <xdr:to>
      <xdr:col>17</xdr:col>
      <xdr:colOff>876300</xdr:colOff>
      <xdr:row>131</xdr:row>
      <xdr:rowOff>142875</xdr:rowOff>
    </xdr:to>
    <xdr:graphicFrame macro="">
      <xdr:nvGraphicFramePr>
        <xdr:cNvPr id="11459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142875</xdr:rowOff>
    </xdr:from>
    <xdr:to>
      <xdr:col>3</xdr:col>
      <xdr:colOff>1104900</xdr:colOff>
      <xdr:row>109</xdr:row>
      <xdr:rowOff>28575</xdr:rowOff>
    </xdr:to>
    <xdr:graphicFrame macro="">
      <xdr:nvGraphicFramePr>
        <xdr:cNvPr id="11459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138</xdr:row>
      <xdr:rowOff>9525</xdr:rowOff>
    </xdr:from>
    <xdr:to>
      <xdr:col>9</xdr:col>
      <xdr:colOff>0</xdr:colOff>
      <xdr:row>157</xdr:row>
      <xdr:rowOff>133350</xdr:rowOff>
    </xdr:to>
    <xdr:graphicFrame macro="">
      <xdr:nvGraphicFramePr>
        <xdr:cNvPr id="11459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590550</xdr:colOff>
      <xdr:row>150</xdr:row>
      <xdr:rowOff>38100</xdr:rowOff>
    </xdr:from>
    <xdr:to>
      <xdr:col>2</xdr:col>
      <xdr:colOff>762000</xdr:colOff>
      <xdr:row>159</xdr:row>
      <xdr:rowOff>76200</xdr:rowOff>
    </xdr:to>
    <xdr:pic>
      <xdr:nvPicPr>
        <xdr:cNvPr id="1145952" name="Picture 10" descr="JPEG - RE Crest - Red"/>
        <xdr:cNvPicPr>
          <a:picLocks noChangeAspect="1" noChangeArrowheads="1"/>
        </xdr:cNvPicPr>
      </xdr:nvPicPr>
      <xdr:blipFill>
        <a:blip xmlns:r="http://schemas.openxmlformats.org/officeDocument/2006/relationships" r:embed="rId6" cstate="print"/>
        <a:srcRect/>
        <a:stretch>
          <a:fillRect/>
        </a:stretch>
      </xdr:blipFill>
      <xdr:spPr bwMode="auto">
        <a:xfrm>
          <a:off x="1314450" y="25727025"/>
          <a:ext cx="1485900" cy="1495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1095375</xdr:colOff>
      <xdr:row>87</xdr:row>
      <xdr:rowOff>142875</xdr:rowOff>
    </xdr:from>
    <xdr:to>
      <xdr:col>17</xdr:col>
      <xdr:colOff>876300</xdr:colOff>
      <xdr:row>109</xdr:row>
      <xdr:rowOff>114300</xdr:rowOff>
    </xdr:to>
    <xdr:graphicFrame macro="">
      <xdr:nvGraphicFramePr>
        <xdr:cNvPr id="12391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109</xdr:row>
      <xdr:rowOff>38100</xdr:rowOff>
    </xdr:from>
    <xdr:to>
      <xdr:col>4</xdr:col>
      <xdr:colOff>57150</xdr:colOff>
      <xdr:row>131</xdr:row>
      <xdr:rowOff>142875</xdr:rowOff>
    </xdr:to>
    <xdr:graphicFrame macro="">
      <xdr:nvGraphicFramePr>
        <xdr:cNvPr id="12391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109</xdr:row>
      <xdr:rowOff>38100</xdr:rowOff>
    </xdr:from>
    <xdr:to>
      <xdr:col>17</xdr:col>
      <xdr:colOff>895350</xdr:colOff>
      <xdr:row>131</xdr:row>
      <xdr:rowOff>142875</xdr:rowOff>
    </xdr:to>
    <xdr:graphicFrame macro="">
      <xdr:nvGraphicFramePr>
        <xdr:cNvPr id="12391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142875</xdr:rowOff>
    </xdr:from>
    <xdr:to>
      <xdr:col>3</xdr:col>
      <xdr:colOff>1104900</xdr:colOff>
      <xdr:row>109</xdr:row>
      <xdr:rowOff>28575</xdr:rowOff>
    </xdr:to>
    <xdr:graphicFrame macro="">
      <xdr:nvGraphicFramePr>
        <xdr:cNvPr id="12391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138</xdr:row>
      <xdr:rowOff>9525</xdr:rowOff>
    </xdr:from>
    <xdr:to>
      <xdr:col>9</xdr:col>
      <xdr:colOff>0</xdr:colOff>
      <xdr:row>157</xdr:row>
      <xdr:rowOff>133350</xdr:rowOff>
    </xdr:to>
    <xdr:graphicFrame macro="">
      <xdr:nvGraphicFramePr>
        <xdr:cNvPr id="12391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590550</xdr:colOff>
      <xdr:row>150</xdr:row>
      <xdr:rowOff>38100</xdr:rowOff>
    </xdr:from>
    <xdr:to>
      <xdr:col>2</xdr:col>
      <xdr:colOff>762000</xdr:colOff>
      <xdr:row>159</xdr:row>
      <xdr:rowOff>76200</xdr:rowOff>
    </xdr:to>
    <xdr:pic>
      <xdr:nvPicPr>
        <xdr:cNvPr id="1239136" name="Picture 10" descr="JPEG - RE Crest - Red"/>
        <xdr:cNvPicPr>
          <a:picLocks noChangeAspect="1" noChangeArrowheads="1"/>
        </xdr:cNvPicPr>
      </xdr:nvPicPr>
      <xdr:blipFill>
        <a:blip xmlns:r="http://schemas.openxmlformats.org/officeDocument/2006/relationships" r:embed="rId6" cstate="print"/>
        <a:srcRect/>
        <a:stretch>
          <a:fillRect/>
        </a:stretch>
      </xdr:blipFill>
      <xdr:spPr bwMode="auto">
        <a:xfrm>
          <a:off x="1314450" y="25727025"/>
          <a:ext cx="1485900" cy="1495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1095375</xdr:colOff>
      <xdr:row>86</xdr:row>
      <xdr:rowOff>142875</xdr:rowOff>
    </xdr:from>
    <xdr:to>
      <xdr:col>18</xdr:col>
      <xdr:colOff>9525</xdr:colOff>
      <xdr:row>108</xdr:row>
      <xdr:rowOff>114300</xdr:rowOff>
    </xdr:to>
    <xdr:graphicFrame macro="">
      <xdr:nvGraphicFramePr>
        <xdr:cNvPr id="13947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108</xdr:row>
      <xdr:rowOff>38100</xdr:rowOff>
    </xdr:from>
    <xdr:to>
      <xdr:col>4</xdr:col>
      <xdr:colOff>57150</xdr:colOff>
      <xdr:row>130</xdr:row>
      <xdr:rowOff>142875</xdr:rowOff>
    </xdr:to>
    <xdr:graphicFrame macro="">
      <xdr:nvGraphicFramePr>
        <xdr:cNvPr id="13947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108</xdr:row>
      <xdr:rowOff>38100</xdr:rowOff>
    </xdr:from>
    <xdr:to>
      <xdr:col>18</xdr:col>
      <xdr:colOff>9525</xdr:colOff>
      <xdr:row>130</xdr:row>
      <xdr:rowOff>142875</xdr:rowOff>
    </xdr:to>
    <xdr:graphicFrame macro="">
      <xdr:nvGraphicFramePr>
        <xdr:cNvPr id="139478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86</xdr:row>
      <xdr:rowOff>142875</xdr:rowOff>
    </xdr:from>
    <xdr:to>
      <xdr:col>3</xdr:col>
      <xdr:colOff>1104900</xdr:colOff>
      <xdr:row>108</xdr:row>
      <xdr:rowOff>28575</xdr:rowOff>
    </xdr:to>
    <xdr:graphicFrame macro="">
      <xdr:nvGraphicFramePr>
        <xdr:cNvPr id="139478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137</xdr:row>
      <xdr:rowOff>9525</xdr:rowOff>
    </xdr:from>
    <xdr:to>
      <xdr:col>9</xdr:col>
      <xdr:colOff>0</xdr:colOff>
      <xdr:row>156</xdr:row>
      <xdr:rowOff>133350</xdr:rowOff>
    </xdr:to>
    <xdr:graphicFrame macro="">
      <xdr:nvGraphicFramePr>
        <xdr:cNvPr id="1394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590550</xdr:colOff>
      <xdr:row>149</xdr:row>
      <xdr:rowOff>38100</xdr:rowOff>
    </xdr:from>
    <xdr:to>
      <xdr:col>2</xdr:col>
      <xdr:colOff>762000</xdr:colOff>
      <xdr:row>158</xdr:row>
      <xdr:rowOff>76200</xdr:rowOff>
    </xdr:to>
    <xdr:pic>
      <xdr:nvPicPr>
        <xdr:cNvPr id="1394784" name="Picture 10" descr="JPEG - RE Crest - Red"/>
        <xdr:cNvPicPr>
          <a:picLocks noChangeAspect="1" noChangeArrowheads="1"/>
        </xdr:cNvPicPr>
      </xdr:nvPicPr>
      <xdr:blipFill>
        <a:blip xmlns:r="http://schemas.openxmlformats.org/officeDocument/2006/relationships" r:embed="rId6" cstate="print"/>
        <a:srcRect/>
        <a:stretch>
          <a:fillRect/>
        </a:stretch>
      </xdr:blipFill>
      <xdr:spPr bwMode="auto">
        <a:xfrm>
          <a:off x="1314450" y="25003125"/>
          <a:ext cx="1485900" cy="1495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6"/>
  <sheetViews>
    <sheetView showZeros="0" zoomScale="110" zoomScaleNormal="110" zoomScaleSheetLayoutView="100" workbookViewId="0">
      <selection activeCell="A33" sqref="A33:B33"/>
    </sheetView>
  </sheetViews>
  <sheetFormatPr defaultRowHeight="12.75" x14ac:dyDescent="0.2"/>
  <cols>
    <col min="1" max="1" width="10.85546875" customWidth="1"/>
    <col min="2" max="2" width="19.7109375" customWidth="1"/>
    <col min="3" max="3" width="24" customWidth="1"/>
    <col min="4" max="4" width="22.85546875" customWidth="1"/>
    <col min="5" max="5" width="16.5703125" customWidth="1"/>
    <col min="6" max="6" width="13.42578125" customWidth="1"/>
    <col min="7" max="7" width="10.5703125" customWidth="1"/>
    <col min="8" max="8" width="12.28515625" customWidth="1"/>
    <col min="9" max="9" width="13" customWidth="1"/>
    <col min="10" max="10" width="12.140625" hidden="1" customWidth="1"/>
    <col min="11" max="12" width="9.140625" hidden="1" customWidth="1"/>
    <col min="13" max="13" width="12.42578125" hidden="1" customWidth="1"/>
    <col min="14" max="16" width="9.140625" hidden="1" customWidth="1"/>
    <col min="18" max="18" width="23" customWidth="1"/>
  </cols>
  <sheetData>
    <row r="1" spans="1:18" ht="18" x14ac:dyDescent="0.25">
      <c r="A1" s="150" t="s">
        <v>0</v>
      </c>
      <c r="B1" s="150"/>
      <c r="C1" s="150"/>
      <c r="D1" s="150"/>
      <c r="E1" s="150"/>
      <c r="F1" s="150"/>
      <c r="G1" s="150"/>
      <c r="H1" s="150"/>
      <c r="I1" s="150"/>
    </row>
    <row r="2" spans="1:18" ht="15.75" x14ac:dyDescent="0.25">
      <c r="A2" s="151" t="s">
        <v>142</v>
      </c>
      <c r="B2" s="151"/>
      <c r="C2" s="151"/>
      <c r="D2" s="151"/>
      <c r="E2" s="151"/>
      <c r="F2" s="151"/>
      <c r="G2" s="151"/>
      <c r="H2" s="151"/>
      <c r="I2" s="151"/>
      <c r="O2" t="s">
        <v>84</v>
      </c>
    </row>
    <row r="3" spans="1:18" ht="15.75" x14ac:dyDescent="0.25">
      <c r="A3" s="152" t="s">
        <v>54</v>
      </c>
      <c r="B3" s="152"/>
      <c r="C3" s="153" t="s">
        <v>151</v>
      </c>
      <c r="D3" s="153"/>
      <c r="E3" s="16"/>
      <c r="F3" s="16"/>
      <c r="G3" s="16"/>
      <c r="H3" s="16"/>
      <c r="I3" s="16"/>
      <c r="Q3" s="91"/>
      <c r="R3" s="92"/>
    </row>
    <row r="4" spans="1:18" x14ac:dyDescent="0.2">
      <c r="A4" s="22" t="s">
        <v>98</v>
      </c>
      <c r="B4" s="22" t="s">
        <v>1</v>
      </c>
      <c r="C4" s="22" t="s">
        <v>3</v>
      </c>
      <c r="D4" s="22" t="s">
        <v>5</v>
      </c>
      <c r="E4" s="22" t="s">
        <v>3</v>
      </c>
      <c r="F4" s="22" t="s">
        <v>5</v>
      </c>
      <c r="G4" s="22" t="s">
        <v>3</v>
      </c>
      <c r="H4" s="22" t="s">
        <v>8</v>
      </c>
      <c r="I4" s="22" t="s">
        <v>8</v>
      </c>
      <c r="J4" s="24" t="s">
        <v>58</v>
      </c>
      <c r="K4" s="24" t="s">
        <v>60</v>
      </c>
      <c r="L4" s="24" t="s">
        <v>60</v>
      </c>
      <c r="M4" s="24" t="s">
        <v>63</v>
      </c>
      <c r="N4" s="24" t="s">
        <v>70</v>
      </c>
      <c r="O4" s="24" t="s">
        <v>87</v>
      </c>
      <c r="Q4" s="93"/>
      <c r="R4" s="94"/>
    </row>
    <row r="5" spans="1:18" ht="13.5" thickBot="1" x14ac:dyDescent="0.25">
      <c r="A5" s="23" t="s">
        <v>114</v>
      </c>
      <c r="B5" s="65" t="s">
        <v>115</v>
      </c>
      <c r="C5" s="23" t="s">
        <v>4</v>
      </c>
      <c r="D5" s="23" t="s">
        <v>15</v>
      </c>
      <c r="E5" s="23" t="s">
        <v>2</v>
      </c>
      <c r="F5" s="23" t="s">
        <v>7</v>
      </c>
      <c r="G5" s="23" t="s">
        <v>6</v>
      </c>
      <c r="H5" s="23" t="s">
        <v>9</v>
      </c>
      <c r="I5" s="23" t="s">
        <v>10</v>
      </c>
      <c r="J5" s="24" t="s">
        <v>59</v>
      </c>
      <c r="K5" s="24" t="s">
        <v>61</v>
      </c>
      <c r="L5" s="24" t="s">
        <v>62</v>
      </c>
      <c r="M5" s="24" t="s">
        <v>64</v>
      </c>
      <c r="N5" s="24" t="s">
        <v>71</v>
      </c>
      <c r="O5" s="24" t="s">
        <v>6</v>
      </c>
      <c r="Q5" s="93"/>
      <c r="R5" s="94"/>
    </row>
    <row r="6" spans="1:18" x14ac:dyDescent="0.2">
      <c r="A6" s="42"/>
      <c r="B6" s="43"/>
      <c r="C6" s="43"/>
      <c r="D6" s="43"/>
      <c r="E6" s="43"/>
      <c r="F6" s="43"/>
      <c r="G6" s="44"/>
      <c r="H6" s="43"/>
      <c r="I6" s="45"/>
      <c r="N6" s="29" t="s">
        <v>65</v>
      </c>
      <c r="P6" s="33">
        <v>0.15</v>
      </c>
      <c r="Q6" s="93"/>
      <c r="R6" s="94"/>
    </row>
    <row r="7" spans="1:18" x14ac:dyDescent="0.2">
      <c r="A7" s="79">
        <f>'1st Qtr'!A7+'2nd Qtr'!A7+'3rd Qtr'!A7+'4th Qtr'!A7</f>
        <v>3014</v>
      </c>
      <c r="B7" s="67" t="s">
        <v>11</v>
      </c>
      <c r="C7" s="79">
        <f>MAX('1st Qtr'!C7,'2nd Qtr'!C7,'3rd Qtr'!C7,'4th Qtr'!C7)</f>
        <v>16</v>
      </c>
      <c r="D7" s="79">
        <f>'1st Qtr'!D7+'2nd Qtr'!D7+'3rd Qtr'!D7+'4th Qtr'!D7</f>
        <v>251</v>
      </c>
      <c r="E7" s="79">
        <f>'1st Qtr'!E7+'2nd Qtr'!E7+'3rd Qtr'!E7+'4th Qtr'!E7</f>
        <v>430</v>
      </c>
      <c r="F7" s="79">
        <f>MAX('1st Qtr'!F7,'2nd Qtr'!F7,'3rd Qtr'!F7,'4th Qtr'!F7)</f>
        <v>40</v>
      </c>
      <c r="G7" s="79">
        <f>MAX('1st Qtr'!G7,'2nd Qtr'!G7,'3rd Qtr'!G7,'4th Qtr'!G7)</f>
        <v>340</v>
      </c>
      <c r="H7" s="79">
        <f>'1st Qtr'!H7+'2nd Qtr'!H7+'3rd Qtr'!H7+'4th Qtr'!H7</f>
        <v>2934</v>
      </c>
      <c r="I7" s="79">
        <f>'1st Qtr'!I7+'2nd Qtr'!I7+'3rd Qtr'!I7+'4th Qtr'!I7</f>
        <v>12643</v>
      </c>
      <c r="J7" s="26">
        <f t="shared" ref="J7:J18" si="0">H7+I7</f>
        <v>15577</v>
      </c>
      <c r="K7" s="25">
        <f t="shared" ref="K7:K18" si="1">IF(J7&gt;1,H7/J7,)</f>
        <v>0.18835462540925724</v>
      </c>
      <c r="L7" s="25">
        <f t="shared" ref="L7:L18" si="2">IF(J7&gt;1,I7/J7,)</f>
        <v>0.81164537459074271</v>
      </c>
      <c r="M7" s="25">
        <f t="shared" ref="M7:M18" si="3">IF(G7&gt;1,F7/G7,)</f>
        <v>0.11764705882352941</v>
      </c>
      <c r="N7" s="21">
        <f t="shared" ref="N7:N18" si="4">IF(G7&gt;1,H7/G7,)</f>
        <v>8.6294117647058819</v>
      </c>
      <c r="O7" s="34">
        <f t="shared" ref="O7:O18" si="5">(G7/D7)*C7</f>
        <v>21.673306772908365</v>
      </c>
      <c r="P7" s="40">
        <f>O7*P6</f>
        <v>3.2509960159362548</v>
      </c>
      <c r="Q7" s="93"/>
      <c r="R7" s="94"/>
    </row>
    <row r="8" spans="1:18" x14ac:dyDescent="0.2">
      <c r="A8" s="79">
        <f>'1st Qtr'!A8+'2nd Qtr'!A8+'3rd Qtr'!A8+'4th Qtr'!A8</f>
        <v>1904</v>
      </c>
      <c r="B8" s="67" t="s">
        <v>12</v>
      </c>
      <c r="C8" s="79">
        <f>MAX('1st Qtr'!C8,'2nd Qtr'!C8,'3rd Qtr'!C8,'4th Qtr'!C8)</f>
        <v>6</v>
      </c>
      <c r="D8" s="79">
        <f>'1st Qtr'!D8+'2nd Qtr'!D8+'3rd Qtr'!D8+'4th Qtr'!D8</f>
        <v>80</v>
      </c>
      <c r="E8" s="79">
        <f>'1st Qtr'!E8+'2nd Qtr'!E8+'3rd Qtr'!E8+'4th Qtr'!E8</f>
        <v>145</v>
      </c>
      <c r="F8" s="79">
        <f>MAX('1st Qtr'!F8,'2nd Qtr'!F8,'3rd Qtr'!F8,'4th Qtr'!F8)</f>
        <v>32</v>
      </c>
      <c r="G8" s="79">
        <f>MAX('1st Qtr'!G8,'2nd Qtr'!G8,'3rd Qtr'!G8,'4th Qtr'!G8)</f>
        <v>224</v>
      </c>
      <c r="H8" s="79">
        <f>'1st Qtr'!H8+'2nd Qtr'!H8+'3rd Qtr'!H8+'4th Qtr'!H8</f>
        <v>980</v>
      </c>
      <c r="I8" s="79">
        <f>'1st Qtr'!I8+'2nd Qtr'!I8+'3rd Qtr'!I8+'4th Qtr'!I8</f>
        <v>1805</v>
      </c>
      <c r="J8" s="26">
        <f t="shared" si="0"/>
        <v>2785</v>
      </c>
      <c r="K8" s="25">
        <f t="shared" si="1"/>
        <v>0.35188509874326751</v>
      </c>
      <c r="L8" s="25">
        <f t="shared" si="2"/>
        <v>0.64811490125673255</v>
      </c>
      <c r="M8" s="25">
        <f t="shared" si="3"/>
        <v>0.14285714285714285</v>
      </c>
      <c r="N8" s="21">
        <f t="shared" si="4"/>
        <v>4.375</v>
      </c>
      <c r="O8" s="34">
        <f t="shared" si="5"/>
        <v>16.799999999999997</v>
      </c>
      <c r="Q8" s="93"/>
      <c r="R8" s="94"/>
    </row>
    <row r="9" spans="1:18" x14ac:dyDescent="0.2">
      <c r="A9" s="79">
        <f>'1st Qtr'!A9+'2nd Qtr'!A9+'3rd Qtr'!A9+'4th Qtr'!A9</f>
        <v>718</v>
      </c>
      <c r="B9" s="67" t="s">
        <v>13</v>
      </c>
      <c r="C9" s="79">
        <f>MAX('1st Qtr'!C9,'2nd Qtr'!C9,'3rd Qtr'!C9,'4th Qtr'!C9)</f>
        <v>1</v>
      </c>
      <c r="D9" s="79">
        <f>'1st Qtr'!D9+'2nd Qtr'!D9+'3rd Qtr'!D9+'4th Qtr'!D9</f>
        <v>13</v>
      </c>
      <c r="E9" s="79">
        <f>'1st Qtr'!E9+'2nd Qtr'!E9+'3rd Qtr'!E9+'4th Qtr'!E9</f>
        <v>26</v>
      </c>
      <c r="F9" s="79">
        <f>MAX('1st Qtr'!F9,'2nd Qtr'!F9,'3rd Qtr'!F9,'4th Qtr'!F9)</f>
        <v>1</v>
      </c>
      <c r="G9" s="79">
        <f>MAX('1st Qtr'!G9,'2nd Qtr'!G9,'3rd Qtr'!G9,'4th Qtr'!G9)</f>
        <v>115</v>
      </c>
      <c r="H9" s="79">
        <f>'1st Qtr'!H9+'2nd Qtr'!H9+'3rd Qtr'!H9+'4th Qtr'!H9</f>
        <v>0</v>
      </c>
      <c r="I9" s="79">
        <f>'1st Qtr'!I9+'2nd Qtr'!I9+'3rd Qtr'!I9+'4th Qtr'!I9</f>
        <v>0</v>
      </c>
      <c r="J9" s="26">
        <f t="shared" si="0"/>
        <v>0</v>
      </c>
      <c r="K9" s="25">
        <f t="shared" si="1"/>
        <v>0</v>
      </c>
      <c r="L9" s="25">
        <f t="shared" si="2"/>
        <v>0</v>
      </c>
      <c r="M9" s="25">
        <f t="shared" si="3"/>
        <v>8.6956521739130436E-3</v>
      </c>
      <c r="N9" s="21">
        <f t="shared" si="4"/>
        <v>0</v>
      </c>
      <c r="O9" s="34">
        <f t="shared" si="5"/>
        <v>8.8461538461538467</v>
      </c>
      <c r="Q9" s="93"/>
      <c r="R9" s="94"/>
    </row>
    <row r="10" spans="1:18" x14ac:dyDescent="0.2">
      <c r="A10" s="79">
        <f>'1st Qtr'!A10+'2nd Qtr'!A10+'3rd Qtr'!A10+'4th Qtr'!A10</f>
        <v>0</v>
      </c>
      <c r="B10" s="67" t="s">
        <v>14</v>
      </c>
      <c r="C10" s="79">
        <f>MAX('1st Qtr'!C10,'2nd Qtr'!C10,'3rd Qtr'!C10,'4th Qtr'!C10)</f>
        <v>0</v>
      </c>
      <c r="D10" s="79">
        <f>'1st Qtr'!D10+'2nd Qtr'!D10+'3rd Qtr'!D10+'4th Qtr'!D10</f>
        <v>0</v>
      </c>
      <c r="E10" s="79">
        <f>'1st Qtr'!E10+'2nd Qtr'!E10+'3rd Qtr'!E10+'4th Qtr'!E10</f>
        <v>0</v>
      </c>
      <c r="F10" s="79">
        <f>MAX('1st Qtr'!F10,'2nd Qtr'!F10,'3rd Qtr'!F10,'4th Qtr'!F10)</f>
        <v>0</v>
      </c>
      <c r="G10" s="79">
        <f>MAX('1st Qtr'!G10,'2nd Qtr'!G10,'3rd Qtr'!G10,'4th Qtr'!G10)</f>
        <v>0</v>
      </c>
      <c r="H10" s="79">
        <f>'1st Qtr'!H10+'2nd Qtr'!H10+'3rd Qtr'!H10+'4th Qtr'!H10</f>
        <v>0</v>
      </c>
      <c r="I10" s="79">
        <f>'1st Qtr'!I10+'2nd Qtr'!I10+'3rd Qtr'!I10+'4th Qtr'!I10</f>
        <v>0</v>
      </c>
      <c r="J10" s="26">
        <f t="shared" si="0"/>
        <v>0</v>
      </c>
      <c r="K10" s="25">
        <f t="shared" si="1"/>
        <v>0</v>
      </c>
      <c r="L10" s="25">
        <f t="shared" si="2"/>
        <v>0</v>
      </c>
      <c r="M10" s="25">
        <f t="shared" si="3"/>
        <v>0</v>
      </c>
      <c r="N10" s="21">
        <f t="shared" si="4"/>
        <v>0</v>
      </c>
      <c r="O10" s="34" t="e">
        <f t="shared" si="5"/>
        <v>#DIV/0!</v>
      </c>
      <c r="Q10" s="93"/>
      <c r="R10" s="94"/>
    </row>
    <row r="11" spans="1:18" x14ac:dyDescent="0.2">
      <c r="A11" s="79">
        <f>'1st Qtr'!A11+'2nd Qtr'!A11+'3rd Qtr'!A11+'4th Qtr'!A11</f>
        <v>107</v>
      </c>
      <c r="B11" s="67" t="s">
        <v>35</v>
      </c>
      <c r="C11" s="79">
        <f>MAX('1st Qtr'!C11,'2nd Qtr'!C11,'3rd Qtr'!C11,'4th Qtr'!C11)</f>
        <v>1</v>
      </c>
      <c r="D11" s="79">
        <f>'1st Qtr'!D11+'2nd Qtr'!D11+'3rd Qtr'!D11+'4th Qtr'!D11</f>
        <v>13</v>
      </c>
      <c r="E11" s="79">
        <f>'1st Qtr'!E11+'2nd Qtr'!E11+'3rd Qtr'!E11+'4th Qtr'!E11</f>
        <v>13</v>
      </c>
      <c r="F11" s="79">
        <f>MAX('1st Qtr'!F11,'2nd Qtr'!F11,'3rd Qtr'!F11,'4th Qtr'!F11)</f>
        <v>2</v>
      </c>
      <c r="G11" s="79">
        <f>MAX('1st Qtr'!G11,'2nd Qtr'!G11,'3rd Qtr'!G11,'4th Qtr'!G11)</f>
        <v>38</v>
      </c>
      <c r="H11" s="79">
        <f>'1st Qtr'!H11+'2nd Qtr'!H11+'3rd Qtr'!H11+'4th Qtr'!H11</f>
        <v>380</v>
      </c>
      <c r="I11" s="79">
        <f>'1st Qtr'!I11+'2nd Qtr'!I11+'3rd Qtr'!I11+'4th Qtr'!I11</f>
        <v>365</v>
      </c>
      <c r="J11" s="26">
        <f t="shared" si="0"/>
        <v>745</v>
      </c>
      <c r="K11" s="25">
        <f t="shared" si="1"/>
        <v>0.51006711409395977</v>
      </c>
      <c r="L11" s="25">
        <f t="shared" si="2"/>
        <v>0.48993288590604028</v>
      </c>
      <c r="M11" s="25">
        <f t="shared" si="3"/>
        <v>5.2631578947368418E-2</v>
      </c>
      <c r="N11" s="21">
        <f t="shared" si="4"/>
        <v>10</v>
      </c>
      <c r="O11" s="34">
        <f t="shared" si="5"/>
        <v>2.9230769230769229</v>
      </c>
      <c r="Q11" s="93"/>
      <c r="R11" s="94"/>
    </row>
    <row r="12" spans="1:18" x14ac:dyDescent="0.2">
      <c r="A12" s="79">
        <f>'1st Qtr'!A12+'2nd Qtr'!A12+'3rd Qtr'!A12+'4th Qtr'!A12</f>
        <v>0</v>
      </c>
      <c r="B12" s="67" t="s">
        <v>36</v>
      </c>
      <c r="C12" s="79">
        <f>MAX('1st Qtr'!C12,'2nd Qtr'!C12,'3rd Qtr'!C12,'4th Qtr'!C12)</f>
        <v>0</v>
      </c>
      <c r="D12" s="79">
        <f>'1st Qtr'!D12+'2nd Qtr'!D12+'3rd Qtr'!D12+'4th Qtr'!D12</f>
        <v>0</v>
      </c>
      <c r="E12" s="79">
        <f>'1st Qtr'!E12+'2nd Qtr'!E12+'3rd Qtr'!E12+'4th Qtr'!E12</f>
        <v>0</v>
      </c>
      <c r="F12" s="79">
        <f>MAX('1st Qtr'!F12,'2nd Qtr'!F12,'3rd Qtr'!F12,'4th Qtr'!F12)</f>
        <v>0</v>
      </c>
      <c r="G12" s="79">
        <f>MAX('1st Qtr'!G12,'2nd Qtr'!G12,'3rd Qtr'!G12,'4th Qtr'!G12)</f>
        <v>0</v>
      </c>
      <c r="H12" s="79">
        <f>'1st Qtr'!H12+'2nd Qtr'!H12+'3rd Qtr'!H12+'4th Qtr'!H12</f>
        <v>0</v>
      </c>
      <c r="I12" s="79">
        <f>'1st Qtr'!I12+'2nd Qtr'!I12+'3rd Qtr'!I12+'4th Qtr'!I12</f>
        <v>0</v>
      </c>
      <c r="J12" s="26">
        <f t="shared" si="0"/>
        <v>0</v>
      </c>
      <c r="K12" s="25">
        <f t="shared" si="1"/>
        <v>0</v>
      </c>
      <c r="L12" s="25">
        <f t="shared" si="2"/>
        <v>0</v>
      </c>
      <c r="M12" s="25">
        <f t="shared" si="3"/>
        <v>0</v>
      </c>
      <c r="N12" s="21">
        <f t="shared" si="4"/>
        <v>0</v>
      </c>
      <c r="O12" s="34" t="e">
        <f t="shared" si="5"/>
        <v>#DIV/0!</v>
      </c>
      <c r="Q12" s="93"/>
      <c r="R12" s="94"/>
    </row>
    <row r="13" spans="1:18" x14ac:dyDescent="0.2">
      <c r="A13" s="79">
        <f>'1st Qtr'!A13+'2nd Qtr'!A13+'3rd Qtr'!A13+'4th Qtr'!A13</f>
        <v>69</v>
      </c>
      <c r="B13" s="67" t="s">
        <v>88</v>
      </c>
      <c r="C13" s="79">
        <f>MAX('1st Qtr'!C13,'2nd Qtr'!C13,'3rd Qtr'!C13,'4th Qtr'!C13)</f>
        <v>1</v>
      </c>
      <c r="D13" s="79">
        <f>'1st Qtr'!D13+'2nd Qtr'!D13+'3rd Qtr'!D13+'4th Qtr'!D13</f>
        <v>10</v>
      </c>
      <c r="E13" s="79">
        <f>'1st Qtr'!E13+'2nd Qtr'!E13+'3rd Qtr'!E13+'4th Qtr'!E13</f>
        <v>20</v>
      </c>
      <c r="F13" s="79">
        <f>MAX('1st Qtr'!F13,'2nd Qtr'!F13,'3rd Qtr'!F13,'4th Qtr'!F13)</f>
        <v>2</v>
      </c>
      <c r="G13" s="79">
        <f>MAX('1st Qtr'!G13,'2nd Qtr'!G13,'3rd Qtr'!G13,'4th Qtr'!G13)</f>
        <v>6</v>
      </c>
      <c r="H13" s="79">
        <f>'1st Qtr'!H13+'2nd Qtr'!H13+'3rd Qtr'!H13+'4th Qtr'!H13</f>
        <v>0</v>
      </c>
      <c r="I13" s="79">
        <f>'1st Qtr'!I13+'2nd Qtr'!I13+'3rd Qtr'!I13+'4th Qtr'!I13</f>
        <v>0</v>
      </c>
      <c r="J13" s="26">
        <f t="shared" si="0"/>
        <v>0</v>
      </c>
      <c r="K13" s="25">
        <f t="shared" si="1"/>
        <v>0</v>
      </c>
      <c r="L13" s="25">
        <f t="shared" si="2"/>
        <v>0</v>
      </c>
      <c r="M13" s="25">
        <f t="shared" si="3"/>
        <v>0.33333333333333331</v>
      </c>
      <c r="N13" s="21">
        <f t="shared" si="4"/>
        <v>0</v>
      </c>
      <c r="O13" s="34">
        <f t="shared" si="5"/>
        <v>0.6</v>
      </c>
      <c r="Q13" s="93"/>
      <c r="R13" s="95"/>
    </row>
    <row r="14" spans="1:18" x14ac:dyDescent="0.2">
      <c r="A14" s="79">
        <f>'1st Qtr'!A14+'2nd Qtr'!A14+'3rd Qtr'!A14+'4th Qtr'!A14</f>
        <v>934</v>
      </c>
      <c r="B14" s="67" t="s">
        <v>96</v>
      </c>
      <c r="C14" s="79">
        <f>MAX('1st Qtr'!C14,'2nd Qtr'!C14,'3rd Qtr'!C14,'4th Qtr'!C14)</f>
        <v>1</v>
      </c>
      <c r="D14" s="79">
        <f>'1st Qtr'!D14+'2nd Qtr'!D14+'3rd Qtr'!D14+'4th Qtr'!D14</f>
        <v>13</v>
      </c>
      <c r="E14" s="79">
        <f>'1st Qtr'!E14+'2nd Qtr'!E14+'3rd Qtr'!E14+'4th Qtr'!E14</f>
        <v>13</v>
      </c>
      <c r="F14" s="79">
        <f>MAX('1st Qtr'!F14,'2nd Qtr'!F14,'3rd Qtr'!F14,'4th Qtr'!F14)</f>
        <v>1</v>
      </c>
      <c r="G14" s="79">
        <f>MAX('1st Qtr'!G14,'2nd Qtr'!G14,'3rd Qtr'!G14,'4th Qtr'!G14)</f>
        <v>203</v>
      </c>
      <c r="H14" s="79">
        <f>'1st Qtr'!H14+'2nd Qtr'!H14+'3rd Qtr'!H14+'4th Qtr'!H14</f>
        <v>0</v>
      </c>
      <c r="I14" s="79">
        <f>'1st Qtr'!I14+'2nd Qtr'!I14+'3rd Qtr'!I14+'4th Qtr'!I14</f>
        <v>0</v>
      </c>
      <c r="J14" s="26">
        <f t="shared" si="0"/>
        <v>0</v>
      </c>
      <c r="K14" s="25">
        <f t="shared" si="1"/>
        <v>0</v>
      </c>
      <c r="L14" s="25">
        <f t="shared" si="2"/>
        <v>0</v>
      </c>
      <c r="M14" s="25">
        <f t="shared" si="3"/>
        <v>4.9261083743842365E-3</v>
      </c>
      <c r="N14" s="21">
        <f t="shared" si="4"/>
        <v>0</v>
      </c>
      <c r="O14" s="34">
        <f t="shared" si="5"/>
        <v>15.615384615384615</v>
      </c>
      <c r="Q14" s="93"/>
      <c r="R14" s="95"/>
    </row>
    <row r="15" spans="1:18" x14ac:dyDescent="0.2">
      <c r="A15" s="79">
        <f>'1st Qtr'!A15+'2nd Qtr'!A15+'3rd Qtr'!A15+'4th Qtr'!A15</f>
        <v>0</v>
      </c>
      <c r="B15" s="67" t="s">
        <v>97</v>
      </c>
      <c r="C15" s="79">
        <f>MAX('1st Qtr'!C15,'2nd Qtr'!C15,'3rd Qtr'!C15,'4th Qtr'!C15)</f>
        <v>0</v>
      </c>
      <c r="D15" s="79">
        <f>'1st Qtr'!D15+'2nd Qtr'!D15+'3rd Qtr'!D15+'4th Qtr'!D15</f>
        <v>0</v>
      </c>
      <c r="E15" s="79">
        <f>'1st Qtr'!E15+'2nd Qtr'!E15+'3rd Qtr'!E15+'4th Qtr'!E15</f>
        <v>0</v>
      </c>
      <c r="F15" s="79">
        <f>MAX('1st Qtr'!F15,'2nd Qtr'!F15,'3rd Qtr'!F15,'4th Qtr'!F15)</f>
        <v>0</v>
      </c>
      <c r="G15" s="79">
        <f>MAX('1st Qtr'!G15,'2nd Qtr'!G15,'3rd Qtr'!G15,'4th Qtr'!G15)</f>
        <v>0</v>
      </c>
      <c r="H15" s="79">
        <f>'1st Qtr'!H15+'2nd Qtr'!H15+'3rd Qtr'!H15+'4th Qtr'!H15</f>
        <v>0</v>
      </c>
      <c r="I15" s="79">
        <f>'1st Qtr'!I15+'2nd Qtr'!I15+'3rd Qtr'!I15+'4th Qtr'!I15</f>
        <v>0</v>
      </c>
      <c r="J15" s="26">
        <f t="shared" si="0"/>
        <v>0</v>
      </c>
      <c r="K15" s="25">
        <f t="shared" si="1"/>
        <v>0</v>
      </c>
      <c r="L15" s="25">
        <f t="shared" si="2"/>
        <v>0</v>
      </c>
      <c r="M15" s="25">
        <f t="shared" si="3"/>
        <v>0</v>
      </c>
      <c r="N15" s="21">
        <f t="shared" si="4"/>
        <v>0</v>
      </c>
      <c r="O15" s="34" t="e">
        <f t="shared" si="5"/>
        <v>#DIV/0!</v>
      </c>
      <c r="Q15" s="93"/>
      <c r="R15" s="95"/>
    </row>
    <row r="16" spans="1:18" x14ac:dyDescent="0.2">
      <c r="A16" s="79">
        <f>'1st Qtr'!A16+'2nd Qtr'!A16+'3rd Qtr'!A16+'4th Qtr'!A16</f>
        <v>0</v>
      </c>
      <c r="B16" s="127" t="s">
        <v>147</v>
      </c>
      <c r="C16" s="79">
        <f>MAX('1st Qtr'!C16,'2nd Qtr'!C16,'3rd Qtr'!C16,'4th Qtr'!C16)</f>
        <v>0</v>
      </c>
      <c r="D16" s="79">
        <f>'1st Qtr'!D16+'2nd Qtr'!D16+'3rd Qtr'!D16+'4th Qtr'!D16</f>
        <v>0</v>
      </c>
      <c r="E16" s="79">
        <f>'1st Qtr'!E16+'2nd Qtr'!E16+'3rd Qtr'!E16+'4th Qtr'!E16</f>
        <v>0</v>
      </c>
      <c r="F16" s="79">
        <f>MAX('1st Qtr'!F16,'2nd Qtr'!F16,'3rd Qtr'!F16,'4th Qtr'!F16)</f>
        <v>0</v>
      </c>
      <c r="G16" s="79">
        <f>MAX('1st Qtr'!G16,'2nd Qtr'!G16,'3rd Qtr'!G16,'4th Qtr'!G16)</f>
        <v>0</v>
      </c>
      <c r="H16" s="79">
        <f>'1st Qtr'!H16+'2nd Qtr'!H16+'3rd Qtr'!H16+'4th Qtr'!H16</f>
        <v>0</v>
      </c>
      <c r="I16" s="79">
        <f>'1st Qtr'!I16+'2nd Qtr'!I16+'3rd Qtr'!I16+'4th Qtr'!I16</f>
        <v>0</v>
      </c>
      <c r="J16" s="26">
        <f t="shared" ref="J16" si="6">H16+I16</f>
        <v>0</v>
      </c>
      <c r="K16" s="25">
        <f t="shared" ref="K16" si="7">IF(J16&gt;1,H16/J16,)</f>
        <v>0</v>
      </c>
      <c r="L16" s="25">
        <f t="shared" ref="L16" si="8">IF(J16&gt;1,I16/J16,)</f>
        <v>0</v>
      </c>
      <c r="M16" s="25">
        <f t="shared" ref="M16" si="9">IF(G16&gt;1,F16/G16,)</f>
        <v>0</v>
      </c>
      <c r="N16" s="21">
        <f t="shared" ref="N16" si="10">IF(G16&gt;1,H16/G16,)</f>
        <v>0</v>
      </c>
      <c r="O16" s="34" t="e">
        <f t="shared" ref="O16" si="11">(G16/D16)*C16</f>
        <v>#DIV/0!</v>
      </c>
      <c r="Q16" s="93"/>
      <c r="R16" s="95"/>
    </row>
    <row r="17" spans="1:39" ht="13.5" thickBot="1" x14ac:dyDescent="0.25">
      <c r="A17" s="79">
        <f>'1st Qtr'!A17+'2nd Qtr'!A17+'3rd Qtr'!A17+'4th Qtr'!A17</f>
        <v>0</v>
      </c>
      <c r="B17" s="75" t="s">
        <v>116</v>
      </c>
      <c r="C17" s="79">
        <f>MAX('1st Qtr'!C17,'2nd Qtr'!C17,'3rd Qtr'!C17,'4th Qtr'!C17)</f>
        <v>0</v>
      </c>
      <c r="D17" s="79">
        <f>'1st Qtr'!D17+'2nd Qtr'!D17+'3rd Qtr'!D17+'4th Qtr'!D17</f>
        <v>0</v>
      </c>
      <c r="E17" s="79">
        <f>'1st Qtr'!E17+'2nd Qtr'!E17+'3rd Qtr'!E17+'4th Qtr'!E17</f>
        <v>0</v>
      </c>
      <c r="F17" s="79">
        <f>MAX('1st Qtr'!F17,'2nd Qtr'!F17,'3rd Qtr'!F17,'4th Qtr'!F17)</f>
        <v>0</v>
      </c>
      <c r="G17" s="79">
        <f>MAX('1st Qtr'!G17,'2nd Qtr'!G17,'3rd Qtr'!G17,'4th Qtr'!G17)</f>
        <v>0</v>
      </c>
      <c r="H17" s="79">
        <f>'1st Qtr'!H17+'2nd Qtr'!H17+'3rd Qtr'!H17+'4th Qtr'!H17</f>
        <v>0</v>
      </c>
      <c r="I17" s="79">
        <f>'1st Qtr'!I17+'2nd Qtr'!I17+'3rd Qtr'!I17+'4th Qtr'!I17</f>
        <v>0</v>
      </c>
      <c r="J17" s="26">
        <f t="shared" si="0"/>
        <v>0</v>
      </c>
      <c r="K17" s="25">
        <f t="shared" si="1"/>
        <v>0</v>
      </c>
      <c r="L17" s="25">
        <f t="shared" si="2"/>
        <v>0</v>
      </c>
      <c r="M17" s="25">
        <f t="shared" si="3"/>
        <v>0</v>
      </c>
      <c r="N17" s="21">
        <f t="shared" si="4"/>
        <v>0</v>
      </c>
      <c r="O17" s="34" t="e">
        <f t="shared" si="5"/>
        <v>#DIV/0!</v>
      </c>
      <c r="Q17" s="93"/>
      <c r="R17" s="95"/>
    </row>
    <row r="18" spans="1:39" ht="13.5" thickBot="1" x14ac:dyDescent="0.25">
      <c r="A18" s="69">
        <f>SUM(A7:A17)</f>
        <v>6746</v>
      </c>
      <c r="B18" s="68" t="s">
        <v>55</v>
      </c>
      <c r="C18" s="47">
        <f t="shared" ref="C18:I18" si="12">SUM(C7:C17)</f>
        <v>26</v>
      </c>
      <c r="D18" s="47">
        <f t="shared" si="12"/>
        <v>380</v>
      </c>
      <c r="E18" s="47">
        <f t="shared" si="12"/>
        <v>647</v>
      </c>
      <c r="F18" s="47">
        <f t="shared" si="12"/>
        <v>78</v>
      </c>
      <c r="G18" s="47">
        <f t="shared" si="12"/>
        <v>926</v>
      </c>
      <c r="H18" s="48">
        <f t="shared" si="12"/>
        <v>4294</v>
      </c>
      <c r="I18" s="49">
        <f t="shared" si="12"/>
        <v>14813</v>
      </c>
      <c r="J18" s="27">
        <f t="shared" si="0"/>
        <v>19107</v>
      </c>
      <c r="K18" s="25">
        <f t="shared" si="1"/>
        <v>0.22473439053749936</v>
      </c>
      <c r="L18" s="25">
        <f t="shared" si="2"/>
        <v>0.77526560946250067</v>
      </c>
      <c r="M18" s="25">
        <f t="shared" si="3"/>
        <v>8.4233261339092869E-2</v>
      </c>
      <c r="N18" s="21">
        <f t="shared" si="4"/>
        <v>4.6371490280777534</v>
      </c>
      <c r="O18" s="34">
        <f t="shared" si="5"/>
        <v>63.357894736842098</v>
      </c>
      <c r="Q18" s="93"/>
      <c r="R18" s="95"/>
    </row>
    <row r="19" spans="1:39" ht="13.5" thickBot="1" x14ac:dyDescent="0.25">
      <c r="H19" s="21"/>
      <c r="I19" s="21"/>
      <c r="Q19" s="93"/>
      <c r="R19" s="95"/>
    </row>
    <row r="20" spans="1:39" ht="15.75" x14ac:dyDescent="0.25">
      <c r="A20" s="154" t="s">
        <v>148</v>
      </c>
      <c r="B20" s="155"/>
      <c r="C20" s="155"/>
      <c r="D20" s="155"/>
      <c r="E20" s="155"/>
      <c r="F20" s="155"/>
      <c r="G20" s="155"/>
      <c r="H20" s="155"/>
      <c r="I20" s="156"/>
      <c r="K20" t="s">
        <v>77</v>
      </c>
      <c r="L20" t="s">
        <v>80</v>
      </c>
      <c r="O20" t="s">
        <v>82</v>
      </c>
      <c r="P20" t="s">
        <v>81</v>
      </c>
      <c r="Q20" s="93"/>
      <c r="R20" s="95"/>
    </row>
    <row r="21" spans="1:39" x14ac:dyDescent="0.2">
      <c r="A21" s="132" t="s">
        <v>149</v>
      </c>
      <c r="B21" s="133"/>
      <c r="C21" s="133"/>
      <c r="D21" s="133"/>
      <c r="E21" s="133"/>
      <c r="F21" s="133"/>
      <c r="G21" s="133"/>
      <c r="H21" s="133"/>
      <c r="I21" s="134"/>
      <c r="K21">
        <v>150</v>
      </c>
      <c r="L21">
        <v>90</v>
      </c>
      <c r="M21" s="46">
        <f>L21*K21</f>
        <v>13500</v>
      </c>
      <c r="N21">
        <f>M21/60</f>
        <v>225</v>
      </c>
      <c r="Q21" s="93"/>
      <c r="R21" s="95"/>
    </row>
    <row r="22" spans="1:39" ht="13.5" thickBot="1" x14ac:dyDescent="0.25">
      <c r="A22" s="135" t="s">
        <v>89</v>
      </c>
      <c r="B22" s="136"/>
      <c r="C22" s="136"/>
      <c r="D22" s="136"/>
      <c r="E22" s="136"/>
      <c r="F22" s="136"/>
      <c r="G22" s="136"/>
      <c r="H22" s="136"/>
      <c r="I22" s="137"/>
      <c r="Q22" s="93"/>
      <c r="R22" s="95"/>
    </row>
    <row r="23" spans="1:39" ht="13.5" thickBot="1" x14ac:dyDescent="0.25">
      <c r="A23" s="138" t="s">
        <v>150</v>
      </c>
      <c r="B23" s="139"/>
      <c r="C23" s="139"/>
      <c r="D23" s="139"/>
      <c r="E23" s="139"/>
      <c r="F23" s="139"/>
      <c r="G23" s="139"/>
      <c r="H23" s="139"/>
      <c r="I23" s="140"/>
      <c r="Q23" s="93"/>
      <c r="R23" s="95"/>
    </row>
    <row r="24" spans="1:39" x14ac:dyDescent="0.2">
      <c r="A24" s="141"/>
      <c r="B24" s="142"/>
      <c r="C24" s="142"/>
      <c r="D24" s="142"/>
      <c r="E24" s="142"/>
      <c r="F24" s="142"/>
      <c r="G24" s="142"/>
      <c r="H24" s="142"/>
      <c r="I24" s="143"/>
      <c r="J24" t="e">
        <f>O4Estam</f>
        <v>#NAME?</v>
      </c>
      <c r="Q24" s="93"/>
      <c r="R24" s="95"/>
    </row>
    <row r="25" spans="1:39" x14ac:dyDescent="0.2">
      <c r="A25" s="144"/>
      <c r="B25" s="145"/>
      <c r="C25" s="145"/>
      <c r="D25" s="145"/>
      <c r="E25" s="145"/>
      <c r="F25" s="145"/>
      <c r="G25" s="145"/>
      <c r="H25" s="145"/>
      <c r="I25" s="146"/>
    </row>
    <row r="26" spans="1:39" x14ac:dyDescent="0.2">
      <c r="A26" s="144"/>
      <c r="B26" s="145"/>
      <c r="C26" s="145"/>
      <c r="D26" s="145"/>
      <c r="E26" s="145"/>
      <c r="F26" s="145"/>
      <c r="G26" s="145"/>
      <c r="H26" s="145"/>
      <c r="I26" s="146"/>
    </row>
    <row r="27" spans="1:39" x14ac:dyDescent="0.2">
      <c r="A27" s="144"/>
      <c r="B27" s="145"/>
      <c r="C27" s="145"/>
      <c r="D27" s="145"/>
      <c r="E27" s="145"/>
      <c r="F27" s="145"/>
      <c r="G27" s="145"/>
      <c r="H27" s="145"/>
      <c r="I27" s="146"/>
      <c r="J27" t="s">
        <v>85</v>
      </c>
      <c r="K27" t="s">
        <v>94</v>
      </c>
      <c r="L27" t="s">
        <v>86</v>
      </c>
    </row>
    <row r="28" spans="1:39" x14ac:dyDescent="0.2">
      <c r="A28" s="144"/>
      <c r="B28" s="145"/>
      <c r="C28" s="145"/>
      <c r="D28" s="145"/>
      <c r="E28" s="145"/>
      <c r="F28" s="145"/>
      <c r="G28" s="145"/>
      <c r="H28" s="145"/>
      <c r="I28" s="146"/>
      <c r="J28">
        <v>13</v>
      </c>
      <c r="K28">
        <v>45</v>
      </c>
      <c r="L28">
        <f>K28*J28</f>
        <v>585</v>
      </c>
    </row>
    <row r="29" spans="1:39" ht="13.5" thickBot="1" x14ac:dyDescent="0.25">
      <c r="A29" s="147"/>
      <c r="B29" s="148"/>
      <c r="C29" s="148"/>
      <c r="D29" s="148"/>
      <c r="E29" s="148"/>
      <c r="F29" s="148"/>
      <c r="G29" s="148"/>
      <c r="H29" s="148"/>
      <c r="I29" s="149"/>
      <c r="J29">
        <v>13</v>
      </c>
      <c r="K29">
        <v>78</v>
      </c>
      <c r="L29">
        <f>K29*J29</f>
        <v>1014</v>
      </c>
    </row>
    <row r="30" spans="1:39" ht="13.5" thickBot="1" x14ac:dyDescent="0.25">
      <c r="A30" s="1"/>
      <c r="B30" s="1"/>
      <c r="C30" s="1"/>
      <c r="D30" s="1"/>
      <c r="E30" s="1"/>
      <c r="F30" s="1"/>
      <c r="G30" s="1"/>
      <c r="H30" s="1"/>
      <c r="I30" s="1"/>
      <c r="S30" s="98"/>
      <c r="T30" s="101"/>
      <c r="U30" s="102"/>
      <c r="V30" s="117"/>
      <c r="W30" s="117"/>
      <c r="X30" s="117"/>
      <c r="Y30" s="117"/>
      <c r="Z30" s="117"/>
      <c r="AA30" s="117"/>
      <c r="AB30" s="117"/>
      <c r="AC30" s="98"/>
      <c r="AD30" s="101"/>
      <c r="AE30" s="102"/>
      <c r="AF30" s="117"/>
      <c r="AG30" s="117"/>
      <c r="AH30" s="117"/>
      <c r="AI30" s="117"/>
      <c r="AJ30" s="117"/>
      <c r="AK30" s="117"/>
      <c r="AL30" s="117"/>
      <c r="AM30" s="98"/>
    </row>
    <row r="31" spans="1:39" ht="13.5" thickBot="1" x14ac:dyDescent="0.25">
      <c r="A31" s="161" t="s">
        <v>134</v>
      </c>
      <c r="B31" s="162"/>
      <c r="C31" s="162"/>
      <c r="D31" s="162"/>
      <c r="E31" s="162"/>
      <c r="F31" s="163"/>
      <c r="G31" s="164" t="s">
        <v>140</v>
      </c>
      <c r="H31" s="165"/>
      <c r="I31" s="166"/>
      <c r="S31" s="98"/>
      <c r="T31" s="101"/>
      <c r="U31" s="102"/>
      <c r="V31" s="117"/>
      <c r="W31" s="117"/>
      <c r="X31" s="117"/>
      <c r="Y31" s="117"/>
      <c r="Z31" s="117"/>
      <c r="AA31" s="117"/>
      <c r="AB31" s="117"/>
      <c r="AC31" s="98"/>
      <c r="AD31" s="101"/>
      <c r="AE31" s="102"/>
      <c r="AF31" s="117"/>
      <c r="AG31" s="117"/>
      <c r="AH31" s="117"/>
      <c r="AI31" s="117"/>
      <c r="AJ31" s="117"/>
      <c r="AK31" s="117"/>
      <c r="AL31" s="117"/>
      <c r="AM31" s="98"/>
    </row>
    <row r="32" spans="1:39" ht="13.5" thickBot="1" x14ac:dyDescent="0.25">
      <c r="A32" s="173" t="s">
        <v>135</v>
      </c>
      <c r="B32" s="173"/>
      <c r="C32" s="120" t="s">
        <v>136</v>
      </c>
      <c r="D32" s="121" t="s">
        <v>137</v>
      </c>
      <c r="E32" s="173" t="s">
        <v>138</v>
      </c>
      <c r="F32" s="173"/>
      <c r="G32" s="167"/>
      <c r="H32" s="168"/>
      <c r="I32" s="169"/>
      <c r="S32" s="98"/>
      <c r="T32" s="101"/>
      <c r="U32" s="102"/>
      <c r="V32" s="117"/>
      <c r="W32" s="117"/>
      <c r="X32" s="117"/>
      <c r="Y32" s="117"/>
      <c r="Z32" s="117"/>
      <c r="AA32" s="117"/>
      <c r="AB32" s="117"/>
      <c r="AC32" s="98"/>
      <c r="AD32" s="101"/>
      <c r="AE32" s="102"/>
      <c r="AF32" s="117"/>
      <c r="AG32" s="117"/>
      <c r="AH32" s="117"/>
      <c r="AI32" s="117"/>
      <c r="AJ32" s="117"/>
      <c r="AK32" s="117"/>
      <c r="AL32" s="117"/>
      <c r="AM32" s="98"/>
    </row>
    <row r="33" spans="1:39" ht="14.25" thickTop="1" thickBot="1" x14ac:dyDescent="0.25">
      <c r="A33" s="174" t="e">
        <f>'1st Qtr'!A33+'2nd Qtr'!A33+'3rd Qtr'!A33+'4th Qtr'!A33</f>
        <v>#VALUE!</v>
      </c>
      <c r="B33" s="175"/>
      <c r="C33" s="122" t="e">
        <f>'1st Qtr'!C33+'2nd Qtr'!C33+'3rd Qtr'!C33+'4th Qtr'!C33</f>
        <v>#VALUE!</v>
      </c>
      <c r="D33" s="123" t="e">
        <f>C33/A33*60</f>
        <v>#VALUE!</v>
      </c>
      <c r="E33" s="176"/>
      <c r="F33" s="177"/>
      <c r="G33" s="170"/>
      <c r="H33" s="171"/>
      <c r="I33" s="172"/>
      <c r="S33" s="98"/>
      <c r="T33" s="101"/>
      <c r="U33" s="102"/>
      <c r="V33" s="117"/>
      <c r="W33" s="117"/>
      <c r="X33" s="117"/>
      <c r="Y33" s="117"/>
      <c r="Z33" s="117"/>
      <c r="AA33" s="117"/>
      <c r="AB33" s="117"/>
      <c r="AC33" s="98"/>
      <c r="AD33" s="101"/>
      <c r="AE33" s="102"/>
      <c r="AF33" s="117"/>
      <c r="AG33" s="117"/>
      <c r="AH33" s="117"/>
      <c r="AI33" s="117"/>
      <c r="AJ33" s="117"/>
      <c r="AK33" s="117"/>
      <c r="AL33" s="117"/>
      <c r="AM33" s="98"/>
    </row>
    <row r="34" spans="1:39" x14ac:dyDescent="0.2">
      <c r="A34" s="1"/>
      <c r="B34" s="1"/>
      <c r="C34" s="1"/>
      <c r="D34" s="1"/>
      <c r="E34" s="1"/>
      <c r="F34" s="1"/>
      <c r="G34" s="1"/>
      <c r="H34" s="1"/>
      <c r="I34" s="1"/>
      <c r="S34" s="98"/>
      <c r="T34" s="101"/>
      <c r="U34" s="102"/>
      <c r="V34" s="117"/>
      <c r="W34" s="117"/>
      <c r="X34" s="117"/>
      <c r="Y34" s="117"/>
      <c r="Z34" s="117"/>
      <c r="AA34" s="117"/>
      <c r="AB34" s="117"/>
      <c r="AC34" s="98"/>
      <c r="AD34" s="101"/>
      <c r="AE34" s="102"/>
      <c r="AF34" s="117"/>
      <c r="AG34" s="117"/>
      <c r="AH34" s="117"/>
      <c r="AI34" s="117"/>
      <c r="AJ34" s="117"/>
      <c r="AK34" s="117"/>
      <c r="AL34" s="117"/>
      <c r="AM34" s="98"/>
    </row>
    <row r="35" spans="1:39" x14ac:dyDescent="0.2">
      <c r="A35" s="1"/>
      <c r="B35" s="1"/>
      <c r="C35" s="1"/>
      <c r="D35" s="1"/>
      <c r="E35" s="1"/>
      <c r="F35" s="1"/>
      <c r="G35" s="1"/>
      <c r="H35" s="1"/>
      <c r="I35" s="1"/>
    </row>
    <row r="36" spans="1:39" x14ac:dyDescent="0.2">
      <c r="A36" s="3" t="s">
        <v>47</v>
      </c>
      <c r="B36" s="1"/>
      <c r="C36" s="1"/>
      <c r="D36" s="1"/>
      <c r="E36" s="1"/>
      <c r="F36" s="1"/>
      <c r="G36" s="1"/>
      <c r="H36" s="1"/>
      <c r="I36" s="1"/>
    </row>
    <row r="37" spans="1:39" x14ac:dyDescent="0.2">
      <c r="A37" s="1" t="s">
        <v>18</v>
      </c>
      <c r="B37" s="1"/>
      <c r="C37" s="1"/>
      <c r="D37" s="1"/>
      <c r="E37" s="1"/>
      <c r="F37" s="1"/>
      <c r="G37" s="1"/>
      <c r="H37" s="1"/>
      <c r="I37" s="1"/>
    </row>
    <row r="38" spans="1:39" x14ac:dyDescent="0.2">
      <c r="A38" s="1" t="s">
        <v>34</v>
      </c>
      <c r="B38" s="1"/>
      <c r="C38" s="1"/>
      <c r="D38" s="1"/>
      <c r="E38" s="1"/>
      <c r="F38" s="1"/>
      <c r="G38" s="1"/>
      <c r="H38" s="1"/>
      <c r="I38" s="1"/>
    </row>
    <row r="39" spans="1:39" x14ac:dyDescent="0.2">
      <c r="A39" s="90" t="s">
        <v>132</v>
      </c>
    </row>
    <row r="40" spans="1:39" x14ac:dyDescent="0.2">
      <c r="A40" s="2"/>
    </row>
    <row r="41" spans="1:39" x14ac:dyDescent="0.2">
      <c r="A41" s="158" t="s">
        <v>16</v>
      </c>
      <c r="B41" s="158"/>
      <c r="C41" s="158"/>
      <c r="D41" s="158"/>
      <c r="E41" s="158"/>
      <c r="F41" s="158"/>
      <c r="G41" s="158"/>
      <c r="H41" s="158"/>
      <c r="I41" s="158"/>
    </row>
    <row r="42" spans="1:39" x14ac:dyDescent="0.2">
      <c r="A42" s="65"/>
      <c r="B42" s="76" t="s">
        <v>117</v>
      </c>
      <c r="C42" s="77" t="s">
        <v>118</v>
      </c>
      <c r="D42" s="65"/>
      <c r="E42" s="65"/>
      <c r="F42" s="65"/>
      <c r="G42" s="65"/>
      <c r="H42" s="65"/>
      <c r="I42" s="65"/>
    </row>
    <row r="43" spans="1:39" x14ac:dyDescent="0.2">
      <c r="A43" s="65"/>
      <c r="B43" s="19" t="s">
        <v>119</v>
      </c>
      <c r="C43" s="77" t="s">
        <v>121</v>
      </c>
      <c r="D43" s="65"/>
      <c r="E43" s="65"/>
      <c r="F43" s="65"/>
      <c r="G43" s="65"/>
      <c r="H43" s="65"/>
      <c r="I43" s="65"/>
    </row>
    <row r="44" spans="1:39" x14ac:dyDescent="0.2">
      <c r="A44" s="65"/>
      <c r="B44" s="65"/>
      <c r="C44" s="65"/>
      <c r="D44" s="65"/>
      <c r="E44" s="65"/>
      <c r="F44" s="65"/>
      <c r="G44" s="65"/>
      <c r="H44" s="65"/>
      <c r="I44" s="65"/>
    </row>
    <row r="45" spans="1:39" x14ac:dyDescent="0.2">
      <c r="B45" s="17" t="s">
        <v>1</v>
      </c>
      <c r="C45" s="4" t="s">
        <v>99</v>
      </c>
      <c r="D45" s="4"/>
      <c r="E45" s="4"/>
      <c r="F45" s="4"/>
      <c r="G45" s="4"/>
      <c r="H45" s="4"/>
      <c r="I45" s="4"/>
    </row>
    <row r="46" spans="1:39" x14ac:dyDescent="0.2">
      <c r="B46" s="17"/>
      <c r="C46" s="4" t="s">
        <v>100</v>
      </c>
      <c r="D46" s="4"/>
      <c r="E46" s="4"/>
      <c r="F46" s="4"/>
      <c r="G46" s="4"/>
      <c r="H46" s="4"/>
      <c r="I46" s="4"/>
    </row>
    <row r="47" spans="1:39" x14ac:dyDescent="0.2">
      <c r="B47" s="17"/>
      <c r="C47" s="4" t="s">
        <v>101</v>
      </c>
      <c r="D47" s="4"/>
      <c r="E47" s="4"/>
      <c r="F47" s="4"/>
      <c r="G47" s="4"/>
      <c r="H47" s="4"/>
      <c r="I47" s="4"/>
    </row>
    <row r="48" spans="1:39" x14ac:dyDescent="0.2">
      <c r="B48" s="17"/>
      <c r="C48" s="4"/>
      <c r="D48" s="4"/>
      <c r="E48" s="4"/>
      <c r="F48" s="4"/>
      <c r="G48" s="4"/>
      <c r="H48" s="4"/>
      <c r="I48" s="4"/>
    </row>
    <row r="49" spans="2:9" x14ac:dyDescent="0.2">
      <c r="B49" s="17" t="s">
        <v>17</v>
      </c>
      <c r="C49" s="4" t="s">
        <v>44</v>
      </c>
      <c r="D49" s="4"/>
      <c r="E49" s="4"/>
      <c r="F49" s="4"/>
      <c r="G49" s="4"/>
      <c r="H49" s="4"/>
      <c r="I49" s="4"/>
    </row>
    <row r="50" spans="2:9" x14ac:dyDescent="0.2">
      <c r="B50" s="19" t="s">
        <v>49</v>
      </c>
      <c r="C50" s="4" t="s">
        <v>51</v>
      </c>
      <c r="D50" s="4"/>
      <c r="E50" s="4"/>
      <c r="F50" s="4"/>
      <c r="G50" s="4"/>
      <c r="H50" s="4"/>
      <c r="I50" s="4"/>
    </row>
    <row r="51" spans="2:9" x14ac:dyDescent="0.2">
      <c r="B51" s="19" t="s">
        <v>50</v>
      </c>
      <c r="C51" s="4" t="s">
        <v>52</v>
      </c>
      <c r="D51" s="4"/>
      <c r="E51" s="4"/>
      <c r="F51" s="4"/>
      <c r="G51" s="4"/>
      <c r="H51" s="4"/>
      <c r="I51" s="4"/>
    </row>
    <row r="52" spans="2:9" x14ac:dyDescent="0.2">
      <c r="B52" s="17"/>
      <c r="C52" s="4"/>
      <c r="D52" s="4"/>
      <c r="E52" s="4"/>
      <c r="F52" s="4"/>
      <c r="G52" s="4"/>
      <c r="H52" s="4"/>
      <c r="I52" s="4"/>
    </row>
    <row r="53" spans="2:9" x14ac:dyDescent="0.2">
      <c r="B53" s="17" t="s">
        <v>19</v>
      </c>
      <c r="C53" s="4" t="s">
        <v>20</v>
      </c>
      <c r="D53" s="4"/>
      <c r="E53" s="4"/>
      <c r="F53" s="4"/>
      <c r="G53" s="4"/>
      <c r="H53" s="4"/>
      <c r="I53" s="4"/>
    </row>
    <row r="54" spans="2:9" x14ac:dyDescent="0.2">
      <c r="B54" s="17"/>
      <c r="C54" s="4" t="s">
        <v>48</v>
      </c>
      <c r="D54" s="4"/>
      <c r="E54" s="4"/>
      <c r="F54" s="4"/>
      <c r="G54" s="4"/>
      <c r="H54" s="4"/>
      <c r="I54" s="4"/>
    </row>
    <row r="55" spans="2:9" x14ac:dyDescent="0.2">
      <c r="B55" s="17"/>
      <c r="C55" s="4" t="s">
        <v>45</v>
      </c>
    </row>
    <row r="56" spans="2:9" ht="13.5" thickBot="1" x14ac:dyDescent="0.25">
      <c r="B56" s="17"/>
      <c r="C56" s="4"/>
    </row>
    <row r="57" spans="2:9" x14ac:dyDescent="0.2">
      <c r="B57" s="20" t="s">
        <v>53</v>
      </c>
      <c r="C57" s="10" t="s">
        <v>26</v>
      </c>
      <c r="D57" s="11" t="s">
        <v>21</v>
      </c>
      <c r="E57" s="11" t="s">
        <v>22</v>
      </c>
      <c r="F57" s="11" t="s">
        <v>23</v>
      </c>
      <c r="G57" s="11" t="s">
        <v>24</v>
      </c>
      <c r="H57" s="11" t="s">
        <v>25</v>
      </c>
      <c r="I57" s="12" t="s">
        <v>28</v>
      </c>
    </row>
    <row r="58" spans="2:9" ht="13.5" thickBot="1" x14ac:dyDescent="0.25">
      <c r="B58" s="17"/>
      <c r="C58" s="15" t="s">
        <v>27</v>
      </c>
      <c r="D58" s="13">
        <v>13</v>
      </c>
      <c r="E58" s="13">
        <v>13</v>
      </c>
      <c r="F58" s="13">
        <v>6</v>
      </c>
      <c r="G58" s="13">
        <v>5</v>
      </c>
      <c r="H58" s="13">
        <v>13</v>
      </c>
      <c r="I58" s="14">
        <f>SUM(D58:H58)</f>
        <v>50</v>
      </c>
    </row>
    <row r="59" spans="2:9" x14ac:dyDescent="0.2">
      <c r="B59" s="17"/>
    </row>
    <row r="60" spans="2:9" x14ac:dyDescent="0.2">
      <c r="B60" s="17" t="s">
        <v>29</v>
      </c>
      <c r="C60" s="4" t="s">
        <v>31</v>
      </c>
    </row>
    <row r="61" spans="2:9" x14ac:dyDescent="0.2">
      <c r="B61" s="17" t="s">
        <v>30</v>
      </c>
      <c r="C61" s="4" t="s">
        <v>32</v>
      </c>
    </row>
    <row r="62" spans="2:9" x14ac:dyDescent="0.2">
      <c r="B62" s="17"/>
    </row>
    <row r="63" spans="2:9" x14ac:dyDescent="0.2">
      <c r="B63" s="20" t="s">
        <v>53</v>
      </c>
      <c r="C63" s="6" t="s">
        <v>26</v>
      </c>
      <c r="D63" s="6" t="s">
        <v>21</v>
      </c>
      <c r="E63" s="6" t="s">
        <v>22</v>
      </c>
      <c r="F63" s="6" t="s">
        <v>23</v>
      </c>
      <c r="G63" s="6" t="s">
        <v>24</v>
      </c>
      <c r="H63" s="6" t="s">
        <v>25</v>
      </c>
      <c r="I63" s="8" t="s">
        <v>28</v>
      </c>
    </row>
    <row r="64" spans="2:9" x14ac:dyDescent="0.2">
      <c r="B64" s="17"/>
      <c r="C64" s="6" t="s">
        <v>27</v>
      </c>
      <c r="D64" s="5">
        <v>13</v>
      </c>
      <c r="E64" s="5">
        <v>13</v>
      </c>
      <c r="F64" s="5">
        <v>6</v>
      </c>
      <c r="G64" s="5">
        <v>5</v>
      </c>
      <c r="H64" s="5">
        <v>13</v>
      </c>
      <c r="I64" s="9">
        <f>SUM(D64:H64)</f>
        <v>50</v>
      </c>
    </row>
    <row r="65" spans="2:9" x14ac:dyDescent="0.2">
      <c r="B65" s="17"/>
      <c r="C65" s="6" t="s">
        <v>33</v>
      </c>
      <c r="D65" s="5">
        <v>45</v>
      </c>
      <c r="E65" s="5">
        <v>45</v>
      </c>
      <c r="F65" s="5">
        <v>90</v>
      </c>
      <c r="G65" s="5">
        <v>180</v>
      </c>
      <c r="H65" s="5">
        <v>45</v>
      </c>
      <c r="I65" s="9">
        <f>SUM(D65:H65)</f>
        <v>405</v>
      </c>
    </row>
    <row r="66" spans="2:9" x14ac:dyDescent="0.2">
      <c r="B66" s="17"/>
      <c r="C66" s="6" t="s">
        <v>37</v>
      </c>
      <c r="D66" s="6">
        <f>D64*D65/60</f>
        <v>9.75</v>
      </c>
      <c r="E66" s="6">
        <f>E64*E65/60</f>
        <v>9.75</v>
      </c>
      <c r="F66" s="6">
        <f>F64*F65/60</f>
        <v>9</v>
      </c>
      <c r="G66" s="6">
        <f>G64*G65/60</f>
        <v>15</v>
      </c>
      <c r="H66" s="6">
        <f>H64*H65/60</f>
        <v>9.75</v>
      </c>
      <c r="I66" s="7">
        <f>SUM(D66:H66)</f>
        <v>53.25</v>
      </c>
    </row>
    <row r="67" spans="2:9" x14ac:dyDescent="0.2">
      <c r="B67" s="17"/>
      <c r="C67" s="159" t="s">
        <v>38</v>
      </c>
      <c r="D67" s="159"/>
      <c r="E67" s="159"/>
      <c r="F67" s="159"/>
      <c r="G67" s="159"/>
      <c r="H67" s="159"/>
      <c r="I67" s="159"/>
    </row>
    <row r="68" spans="2:9" x14ac:dyDescent="0.2">
      <c r="B68" s="17"/>
    </row>
    <row r="69" spans="2:9" x14ac:dyDescent="0.2">
      <c r="B69" s="17" t="s">
        <v>102</v>
      </c>
      <c r="C69" s="4" t="s">
        <v>39</v>
      </c>
    </row>
    <row r="70" spans="2:9" x14ac:dyDescent="0.2">
      <c r="C70" s="4" t="s">
        <v>126</v>
      </c>
    </row>
    <row r="71" spans="2:9" x14ac:dyDescent="0.2">
      <c r="B71" s="29" t="s">
        <v>124</v>
      </c>
      <c r="C71" s="4" t="s">
        <v>104</v>
      </c>
    </row>
    <row r="72" spans="2:9" x14ac:dyDescent="0.2">
      <c r="B72" s="82" t="s">
        <v>125</v>
      </c>
      <c r="C72" s="4" t="s">
        <v>123</v>
      </c>
    </row>
    <row r="73" spans="2:9" x14ac:dyDescent="0.2">
      <c r="B73" s="29" t="s">
        <v>122</v>
      </c>
    </row>
    <row r="74" spans="2:9" x14ac:dyDescent="0.2">
      <c r="C74" s="115"/>
      <c r="D74" s="115"/>
      <c r="E74" s="115"/>
      <c r="F74" s="115"/>
      <c r="G74" s="115"/>
      <c r="H74" s="115"/>
      <c r="I74" s="115"/>
    </row>
    <row r="76" spans="2:9" x14ac:dyDescent="0.2">
      <c r="B76" s="17" t="s">
        <v>103</v>
      </c>
      <c r="C76" s="4" t="s">
        <v>106</v>
      </c>
    </row>
    <row r="77" spans="2:9" x14ac:dyDescent="0.2">
      <c r="C77" s="160" t="s">
        <v>105</v>
      </c>
      <c r="D77" s="160"/>
      <c r="E77" s="160"/>
      <c r="F77" s="160"/>
      <c r="G77" s="160"/>
      <c r="H77" s="160"/>
      <c r="I77" s="160"/>
    </row>
    <row r="78" spans="2:9" x14ac:dyDescent="0.2">
      <c r="B78" s="29" t="s">
        <v>124</v>
      </c>
      <c r="C78" s="4" t="s">
        <v>107</v>
      </c>
      <c r="D78" s="59"/>
      <c r="E78" s="59"/>
      <c r="F78" s="59"/>
      <c r="G78" s="59"/>
      <c r="H78" s="59"/>
      <c r="I78" s="59"/>
    </row>
    <row r="79" spans="2:9" x14ac:dyDescent="0.2">
      <c r="B79" s="82" t="s">
        <v>125</v>
      </c>
      <c r="C79" s="4" t="s">
        <v>109</v>
      </c>
    </row>
    <row r="80" spans="2:9" x14ac:dyDescent="0.2">
      <c r="B80" s="29" t="s">
        <v>122</v>
      </c>
      <c r="C80" s="4" t="s">
        <v>108</v>
      </c>
    </row>
    <row r="82" spans="2:3" x14ac:dyDescent="0.2">
      <c r="B82" s="17" t="s">
        <v>40</v>
      </c>
      <c r="C82" s="4" t="s">
        <v>43</v>
      </c>
    </row>
    <row r="83" spans="2:3" x14ac:dyDescent="0.2">
      <c r="B83" s="17"/>
      <c r="C83" s="4" t="s">
        <v>46</v>
      </c>
    </row>
    <row r="84" spans="2:3" x14ac:dyDescent="0.2">
      <c r="B84" s="18"/>
      <c r="C84" s="4"/>
    </row>
    <row r="85" spans="2:3" x14ac:dyDescent="0.2">
      <c r="B85" s="17" t="s">
        <v>41</v>
      </c>
      <c r="C85" s="4" t="s">
        <v>42</v>
      </c>
    </row>
    <row r="86" spans="2:3" x14ac:dyDescent="0.2">
      <c r="B86" s="18"/>
      <c r="C86" s="4" t="s">
        <v>120</v>
      </c>
    </row>
    <row r="87" spans="2:3" x14ac:dyDescent="0.2">
      <c r="C87" s="4"/>
    </row>
    <row r="88" spans="2:3" x14ac:dyDescent="0.2">
      <c r="B88" t="str">
        <f>A2</f>
        <v xml:space="preserve">   Annual - Running Total                                   FY 2018                                                </v>
      </c>
    </row>
    <row r="135" spans="1:9" ht="18" x14ac:dyDescent="0.25">
      <c r="A135" s="150" t="s">
        <v>56</v>
      </c>
      <c r="B135" s="150"/>
      <c r="C135" s="150"/>
      <c r="D135" s="150"/>
      <c r="E135" s="150"/>
      <c r="F135" s="150"/>
      <c r="G135" s="150"/>
      <c r="H135" s="150"/>
      <c r="I135" s="150"/>
    </row>
    <row r="136" spans="1:9" x14ac:dyDescent="0.2">
      <c r="B136" t="str">
        <f>A2</f>
        <v xml:space="preserve">   Annual - Running Total                                   FY 2018                                                </v>
      </c>
    </row>
    <row r="137" spans="1:9" x14ac:dyDescent="0.2">
      <c r="A137" s="32"/>
      <c r="B137" s="32"/>
      <c r="C137" s="32"/>
      <c r="D137" s="32"/>
      <c r="E137" s="32"/>
      <c r="F137" s="32"/>
      <c r="G137" s="32"/>
      <c r="H137" s="32"/>
      <c r="I137" s="32"/>
    </row>
    <row r="139" spans="1:9" x14ac:dyDescent="0.2">
      <c r="B139" s="36" t="s">
        <v>57</v>
      </c>
      <c r="C139" s="37">
        <f>C18</f>
        <v>26</v>
      </c>
    </row>
    <row r="140" spans="1:9" x14ac:dyDescent="0.2">
      <c r="B140" s="36" t="s">
        <v>19</v>
      </c>
      <c r="C140" s="37">
        <f>D18</f>
        <v>380</v>
      </c>
    </row>
    <row r="141" spans="1:9" x14ac:dyDescent="0.2">
      <c r="B141" s="36" t="s">
        <v>66</v>
      </c>
      <c r="C141" s="37">
        <f>E18</f>
        <v>647</v>
      </c>
    </row>
    <row r="142" spans="1:9" x14ac:dyDescent="0.2">
      <c r="B142" s="36" t="s">
        <v>92</v>
      </c>
      <c r="C142" s="39">
        <f>G173</f>
        <v>1.7026315789473685</v>
      </c>
    </row>
    <row r="143" spans="1:9" x14ac:dyDescent="0.2">
      <c r="B143" s="36"/>
      <c r="C143" s="39"/>
    </row>
    <row r="144" spans="1:9" x14ac:dyDescent="0.2">
      <c r="B144" s="36" t="s">
        <v>67</v>
      </c>
      <c r="C144" s="38">
        <f>J18</f>
        <v>19107</v>
      </c>
    </row>
    <row r="145" spans="1:21" x14ac:dyDescent="0.2">
      <c r="B145" s="36" t="s">
        <v>68</v>
      </c>
      <c r="C145" s="39">
        <f>K18</f>
        <v>0.22473439053749936</v>
      </c>
    </row>
    <row r="146" spans="1:21" x14ac:dyDescent="0.2">
      <c r="B146" s="36" t="s">
        <v>69</v>
      </c>
      <c r="C146" s="39">
        <f>L18</f>
        <v>0.77526560946250067</v>
      </c>
    </row>
    <row r="147" spans="1:21" x14ac:dyDescent="0.2">
      <c r="B147" s="36"/>
      <c r="C147" s="35"/>
    </row>
    <row r="148" spans="1:21" x14ac:dyDescent="0.2">
      <c r="B148" s="36" t="s">
        <v>102</v>
      </c>
      <c r="C148" s="37">
        <f>G18</f>
        <v>926</v>
      </c>
    </row>
    <row r="149" spans="1:21" x14ac:dyDescent="0.2">
      <c r="B149" s="36" t="s">
        <v>110</v>
      </c>
      <c r="C149" s="37">
        <f>F18</f>
        <v>78</v>
      </c>
    </row>
    <row r="150" spans="1:21" x14ac:dyDescent="0.2">
      <c r="B150" s="36" t="s">
        <v>91</v>
      </c>
      <c r="C150" s="39">
        <f>IF(C148&lt;1,,C149/C148)</f>
        <v>8.4233261339092869E-2</v>
      </c>
    </row>
    <row r="157" spans="1:21" x14ac:dyDescent="0.2">
      <c r="A157" s="88"/>
      <c r="U157" s="50"/>
    </row>
    <row r="160" spans="1:21" ht="13.5" thickBot="1" x14ac:dyDescent="0.25">
      <c r="D160" s="41" t="s">
        <v>95</v>
      </c>
    </row>
    <row r="161" spans="1:17" x14ac:dyDescent="0.2">
      <c r="A161" s="73" t="s">
        <v>98</v>
      </c>
      <c r="B161" s="72" t="s">
        <v>1</v>
      </c>
      <c r="C161" s="52" t="s">
        <v>90</v>
      </c>
      <c r="D161" s="52" t="s">
        <v>72</v>
      </c>
      <c r="E161" s="52" t="s">
        <v>73</v>
      </c>
      <c r="F161" s="52" t="s">
        <v>111</v>
      </c>
      <c r="G161" s="53" t="s">
        <v>75</v>
      </c>
      <c r="H161" s="53" t="s">
        <v>76</v>
      </c>
      <c r="I161" s="54" t="s">
        <v>78</v>
      </c>
    </row>
    <row r="162" spans="1:17" ht="13.5" thickBot="1" x14ac:dyDescent="0.25">
      <c r="A162" s="74" t="s">
        <v>113</v>
      </c>
      <c r="B162" s="78" t="s">
        <v>115</v>
      </c>
      <c r="C162" s="55" t="s">
        <v>6</v>
      </c>
      <c r="D162" s="56" t="s">
        <v>60</v>
      </c>
      <c r="E162" s="56" t="s">
        <v>60</v>
      </c>
      <c r="F162" s="55" t="s">
        <v>112</v>
      </c>
      <c r="G162" s="57" t="s">
        <v>82</v>
      </c>
      <c r="H162" s="57" t="s">
        <v>77</v>
      </c>
      <c r="I162" s="58" t="s">
        <v>79</v>
      </c>
    </row>
    <row r="163" spans="1:17" x14ac:dyDescent="0.2">
      <c r="A163" s="89">
        <f t="shared" ref="A163:A171" si="13">A7/$A$18</f>
        <v>0.44678327898013637</v>
      </c>
      <c r="B163" s="30" t="str">
        <f t="shared" ref="B163:B171" si="14">B7</f>
        <v>Protestant</v>
      </c>
      <c r="C163" s="31">
        <f t="shared" ref="C163:C171" si="15">M7</f>
        <v>0.11764705882352941</v>
      </c>
      <c r="D163" s="31">
        <f t="shared" ref="D163:D171" si="16">K7</f>
        <v>0.18835462540925724</v>
      </c>
      <c r="E163" s="31">
        <f t="shared" ref="E163:E171" si="17">L7</f>
        <v>0.81164537459074271</v>
      </c>
      <c r="F163" s="51">
        <f t="shared" ref="F163:F171" si="18">IF(G7&gt;1,(H7+I7)/G7,"")</f>
        <v>45.814705882352939</v>
      </c>
      <c r="G163" s="31">
        <f t="shared" ref="G163:G171" si="19">IF(D7&gt;1,E7/D7,)</f>
        <v>1.7131474103585658</v>
      </c>
      <c r="H163" s="28">
        <f t="shared" ref="H163:H171" si="20">IF(D7&gt;1,J7/D7,)</f>
        <v>62.059760956175296</v>
      </c>
      <c r="I163" s="28">
        <f t="shared" ref="I163:I171" si="21">IF(E7&gt;1,J7/E7,)</f>
        <v>36.22558139534884</v>
      </c>
    </row>
    <row r="164" spans="1:17" x14ac:dyDescent="0.2">
      <c r="A164" s="89">
        <f t="shared" si="13"/>
        <v>0.28224132819448561</v>
      </c>
      <c r="B164" s="30" t="str">
        <f t="shared" si="14"/>
        <v>Catholic</v>
      </c>
      <c r="C164" s="31">
        <f t="shared" si="15"/>
        <v>0.14285714285714285</v>
      </c>
      <c r="D164" s="31">
        <f t="shared" si="16"/>
        <v>0.35188509874326751</v>
      </c>
      <c r="E164" s="31">
        <f t="shared" si="17"/>
        <v>0.64811490125673255</v>
      </c>
      <c r="F164" s="51">
        <f t="shared" si="18"/>
        <v>12.433035714285714</v>
      </c>
      <c r="G164" s="31">
        <f t="shared" si="19"/>
        <v>1.8125</v>
      </c>
      <c r="H164" s="28">
        <f t="shared" si="20"/>
        <v>34.8125</v>
      </c>
      <c r="I164" s="28">
        <f t="shared" si="21"/>
        <v>19.206896551724139</v>
      </c>
      <c r="Q164" s="88"/>
    </row>
    <row r="165" spans="1:17" x14ac:dyDescent="0.2">
      <c r="A165" s="89">
        <f t="shared" si="13"/>
        <v>0.10643344203972725</v>
      </c>
      <c r="B165" s="30" t="str">
        <f t="shared" si="14"/>
        <v>Islamic</v>
      </c>
      <c r="C165" s="31">
        <f t="shared" si="15"/>
        <v>8.6956521739130436E-3</v>
      </c>
      <c r="D165" s="31">
        <f t="shared" si="16"/>
        <v>0</v>
      </c>
      <c r="E165" s="31">
        <f t="shared" si="17"/>
        <v>0</v>
      </c>
      <c r="F165" s="51">
        <f t="shared" si="18"/>
        <v>0</v>
      </c>
      <c r="G165" s="31">
        <f t="shared" si="19"/>
        <v>2</v>
      </c>
      <c r="H165" s="28">
        <f t="shared" si="20"/>
        <v>0</v>
      </c>
      <c r="I165" s="28">
        <f t="shared" si="21"/>
        <v>0</v>
      </c>
      <c r="Q165" s="88"/>
    </row>
    <row r="166" spans="1:17" x14ac:dyDescent="0.2">
      <c r="A166" s="89">
        <f t="shared" si="13"/>
        <v>0</v>
      </c>
      <c r="B166" s="30" t="str">
        <f t="shared" si="14"/>
        <v>Wiccan</v>
      </c>
      <c r="C166" s="31">
        <f t="shared" si="15"/>
        <v>0</v>
      </c>
      <c r="D166" s="31">
        <f t="shared" si="16"/>
        <v>0</v>
      </c>
      <c r="E166" s="31">
        <f t="shared" si="17"/>
        <v>0</v>
      </c>
      <c r="F166" s="51" t="str">
        <f t="shared" si="18"/>
        <v/>
      </c>
      <c r="G166" s="31">
        <f t="shared" si="19"/>
        <v>0</v>
      </c>
      <c r="H166" s="28">
        <f t="shared" si="20"/>
        <v>0</v>
      </c>
      <c r="I166" s="28">
        <f t="shared" si="21"/>
        <v>0</v>
      </c>
      <c r="Q166" s="88"/>
    </row>
    <row r="167" spans="1:17" x14ac:dyDescent="0.2">
      <c r="A167" s="89">
        <f t="shared" si="13"/>
        <v>1.5861251111769937E-2</v>
      </c>
      <c r="B167" s="30" t="str">
        <f t="shared" si="14"/>
        <v>Jewish</v>
      </c>
      <c r="C167" s="31">
        <f t="shared" si="15"/>
        <v>5.2631578947368418E-2</v>
      </c>
      <c r="D167" s="31">
        <f t="shared" si="16"/>
        <v>0.51006711409395977</v>
      </c>
      <c r="E167" s="31">
        <f t="shared" si="17"/>
        <v>0.48993288590604028</v>
      </c>
      <c r="F167" s="51">
        <f t="shared" si="18"/>
        <v>19.605263157894736</v>
      </c>
      <c r="G167" s="31">
        <f t="shared" si="19"/>
        <v>1</v>
      </c>
      <c r="H167" s="28">
        <f t="shared" si="20"/>
        <v>57.307692307692307</v>
      </c>
      <c r="I167" s="28">
        <f t="shared" si="21"/>
        <v>57.307692307692307</v>
      </c>
      <c r="Q167" s="88"/>
    </row>
    <row r="168" spans="1:17" x14ac:dyDescent="0.2">
      <c r="A168" s="89">
        <f t="shared" si="13"/>
        <v>0</v>
      </c>
      <c r="B168" s="30" t="str">
        <f t="shared" si="14"/>
        <v>Orthodox</v>
      </c>
      <c r="C168" s="31">
        <f t="shared" si="15"/>
        <v>0</v>
      </c>
      <c r="D168" s="31">
        <f t="shared" si="16"/>
        <v>0</v>
      </c>
      <c r="E168" s="31">
        <f t="shared" si="17"/>
        <v>0</v>
      </c>
      <c r="F168" s="51" t="str">
        <f t="shared" si="18"/>
        <v/>
      </c>
      <c r="G168" s="31">
        <f t="shared" si="19"/>
        <v>0</v>
      </c>
      <c r="H168" s="28">
        <f t="shared" si="20"/>
        <v>0</v>
      </c>
      <c r="I168" s="28">
        <f t="shared" si="21"/>
        <v>0</v>
      </c>
      <c r="Q168" s="88"/>
    </row>
    <row r="169" spans="1:17" x14ac:dyDescent="0.2">
      <c r="A169" s="89">
        <f t="shared" si="13"/>
        <v>1.0228283427216128E-2</v>
      </c>
      <c r="B169" s="30" t="str">
        <f t="shared" si="14"/>
        <v>Buddhism</v>
      </c>
      <c r="C169" s="31">
        <f t="shared" si="15"/>
        <v>0.33333333333333331</v>
      </c>
      <c r="D169" s="31">
        <f t="shared" si="16"/>
        <v>0</v>
      </c>
      <c r="E169" s="31">
        <f t="shared" si="17"/>
        <v>0</v>
      </c>
      <c r="F169" s="51">
        <f t="shared" si="18"/>
        <v>0</v>
      </c>
      <c r="G169" s="31">
        <f t="shared" si="19"/>
        <v>2</v>
      </c>
      <c r="H169" s="28">
        <f t="shared" si="20"/>
        <v>0</v>
      </c>
      <c r="I169" s="28">
        <f t="shared" si="21"/>
        <v>0</v>
      </c>
      <c r="Q169" s="88"/>
    </row>
    <row r="170" spans="1:17" x14ac:dyDescent="0.2">
      <c r="A170" s="89">
        <f t="shared" si="13"/>
        <v>0.13845241624666468</v>
      </c>
      <c r="B170" s="30" t="str">
        <f t="shared" si="14"/>
        <v>LDS</v>
      </c>
      <c r="C170" s="31">
        <f t="shared" si="15"/>
        <v>4.9261083743842365E-3</v>
      </c>
      <c r="D170" s="31">
        <f t="shared" si="16"/>
        <v>0</v>
      </c>
      <c r="E170" s="31">
        <f t="shared" si="17"/>
        <v>0</v>
      </c>
      <c r="F170" s="51">
        <f t="shared" si="18"/>
        <v>0</v>
      </c>
      <c r="G170" s="31">
        <f t="shared" si="19"/>
        <v>1</v>
      </c>
      <c r="H170" s="28">
        <f t="shared" si="20"/>
        <v>0</v>
      </c>
      <c r="I170" s="28">
        <f t="shared" si="21"/>
        <v>0</v>
      </c>
      <c r="Q170" s="88"/>
    </row>
    <row r="171" spans="1:17" x14ac:dyDescent="0.2">
      <c r="A171" s="89">
        <f t="shared" si="13"/>
        <v>0</v>
      </c>
      <c r="B171" s="30" t="str">
        <f t="shared" si="14"/>
        <v>Joint Faith Activities</v>
      </c>
      <c r="C171" s="31">
        <f t="shared" si="15"/>
        <v>0</v>
      </c>
      <c r="D171" s="31">
        <f t="shared" si="16"/>
        <v>0</v>
      </c>
      <c r="E171" s="31">
        <f t="shared" si="17"/>
        <v>0</v>
      </c>
      <c r="F171" s="51" t="str">
        <f t="shared" si="18"/>
        <v/>
      </c>
      <c r="G171" s="31">
        <f t="shared" si="19"/>
        <v>0</v>
      </c>
      <c r="H171" s="28">
        <f t="shared" si="20"/>
        <v>0</v>
      </c>
      <c r="I171" s="28">
        <f t="shared" si="21"/>
        <v>0</v>
      </c>
      <c r="Q171" s="88"/>
    </row>
    <row r="172" spans="1:17" ht="13.5" thickBot="1" x14ac:dyDescent="0.25">
      <c r="A172" s="89">
        <f>A17/$A$18</f>
        <v>0</v>
      </c>
      <c r="B172" s="30" t="str">
        <f t="shared" ref="B172" si="22">B17</f>
        <v>Other Faiths</v>
      </c>
      <c r="C172" s="31">
        <f t="shared" ref="C172:C173" si="23">M17</f>
        <v>0</v>
      </c>
      <c r="D172" s="31">
        <f t="shared" ref="D172:E173" si="24">K17</f>
        <v>0</v>
      </c>
      <c r="E172" s="31">
        <f t="shared" si="24"/>
        <v>0</v>
      </c>
      <c r="F172" s="51" t="str">
        <f t="shared" ref="F172:F173" si="25">IF(G17&gt;1,(H17+I17)/G17,"")</f>
        <v/>
      </c>
      <c r="G172" s="31">
        <f t="shared" ref="G172" si="26">IF(D17&gt;1,E17/D17,)</f>
        <v>0</v>
      </c>
      <c r="H172" s="28">
        <f t="shared" ref="H172" si="27">IF(D17&gt;1,J17/D17,)</f>
        <v>0</v>
      </c>
      <c r="I172" s="28">
        <f t="shared" ref="I172" si="28">IF(E17&gt;1,J17/E17,)</f>
        <v>0</v>
      </c>
      <c r="Q172" s="88"/>
    </row>
    <row r="173" spans="1:17" ht="13.5" thickBot="1" x14ac:dyDescent="0.25">
      <c r="A173" s="71">
        <f>SUM(A163:A172)</f>
        <v>1</v>
      </c>
      <c r="B173" s="60" t="s">
        <v>74</v>
      </c>
      <c r="C173" s="61">
        <f t="shared" si="23"/>
        <v>8.4233261339092869E-2</v>
      </c>
      <c r="D173" s="61">
        <f t="shared" si="24"/>
        <v>0.22473439053749936</v>
      </c>
      <c r="E173" s="61">
        <f t="shared" si="24"/>
        <v>0.77526560946250067</v>
      </c>
      <c r="F173" s="62">
        <f t="shared" si="25"/>
        <v>20.633909287257019</v>
      </c>
      <c r="G173" s="61">
        <f>IF(E18=0,,E18/D18)</f>
        <v>1.7026315789473685</v>
      </c>
      <c r="H173" s="63">
        <f>IF(J18=0,,J18/D18)</f>
        <v>50.281578947368423</v>
      </c>
      <c r="I173" s="64">
        <f>IF(J18=0,,J18/E18)</f>
        <v>29.531684698608963</v>
      </c>
      <c r="Q173" s="33"/>
    </row>
    <row r="175" spans="1:17" x14ac:dyDescent="0.2">
      <c r="A175" s="157" t="s">
        <v>93</v>
      </c>
      <c r="B175" s="157"/>
      <c r="C175" s="157"/>
      <c r="D175" s="157"/>
      <c r="E175" s="157"/>
      <c r="F175" s="157"/>
      <c r="G175" s="157"/>
      <c r="H175" s="157"/>
      <c r="I175" s="157"/>
    </row>
    <row r="176" spans="1:17" x14ac:dyDescent="0.2">
      <c r="A176" s="157" t="s">
        <v>83</v>
      </c>
      <c r="B176" s="157"/>
      <c r="C176" s="157"/>
      <c r="D176" s="157"/>
      <c r="E176" s="157"/>
      <c r="F176" s="157"/>
      <c r="G176" s="157"/>
      <c r="H176" s="157"/>
      <c r="I176" s="157"/>
    </row>
  </sheetData>
  <sheetProtection algorithmName="SHA-512" hashValue="5KALwNV9uLLPRtQpa2Mi/KE3W9PZefr7P7q6AgbIxVfNcmsjoXJGqMKv5U/c74tl4WrSLLyMKP5iAsh2J2EQ3Q==" saltValue="v24inJwoPQsGLsozRe0ZJw==" spinCount="100000" sheet="1" objects="1" scenarios="1"/>
  <protectedRanges>
    <protectedRange sqref="A24:I29" name="Story One"/>
  </protectedRanges>
  <mergeCells count="21">
    <mergeCell ref="A31:F31"/>
    <mergeCell ref="G31:I33"/>
    <mergeCell ref="A32:B32"/>
    <mergeCell ref="E32:F32"/>
    <mergeCell ref="A33:B33"/>
    <mergeCell ref="E33:F33"/>
    <mergeCell ref="A135:I135"/>
    <mergeCell ref="A175:I175"/>
    <mergeCell ref="A176:I176"/>
    <mergeCell ref="A41:I41"/>
    <mergeCell ref="C67:I67"/>
    <mergeCell ref="C77:I77"/>
    <mergeCell ref="A21:I21"/>
    <mergeCell ref="A22:I22"/>
    <mergeCell ref="A23:I23"/>
    <mergeCell ref="A24:I29"/>
    <mergeCell ref="A1:I1"/>
    <mergeCell ref="A2:I2"/>
    <mergeCell ref="A3:B3"/>
    <mergeCell ref="C3:D3"/>
    <mergeCell ref="A20:I20"/>
  </mergeCells>
  <dataValidations count="1">
    <dataValidation type="whole" operator="greaterThanOrEqual" allowBlank="1" showInputMessage="1" showErrorMessage="1" error="Please input whole numbers only...thank you!" sqref="A7:A17 C7:I17">
      <formula1>0</formula1>
    </dataValidation>
  </dataValidations>
  <printOptions horizontalCentered="1"/>
  <pageMargins left="0" right="0" top="0.5" bottom="0.5" header="0.5" footer="0.5"/>
  <pageSetup scale="92" orientation="landscape" r:id="rId1"/>
  <headerFooter alignWithMargins="0">
    <oddFooter>&amp;R&amp;P</oddFooter>
  </headerFooter>
  <rowBreaks count="3" manualBreakCount="3">
    <brk id="40" max="16" man="1"/>
    <brk id="87" max="16" man="1"/>
    <brk id="133"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6"/>
  <sheetViews>
    <sheetView showZeros="0" zoomScaleNormal="100" zoomScaleSheetLayoutView="100" workbookViewId="0">
      <selection activeCell="E8" sqref="E8"/>
    </sheetView>
  </sheetViews>
  <sheetFormatPr defaultRowHeight="12.75" x14ac:dyDescent="0.2"/>
  <cols>
    <col min="1" max="1" width="10.85546875" customWidth="1"/>
    <col min="2" max="2" width="19.7109375" customWidth="1"/>
    <col min="3" max="3" width="24" customWidth="1"/>
    <col min="4" max="4" width="22.7109375" customWidth="1"/>
    <col min="5" max="5" width="16.5703125" customWidth="1"/>
    <col min="6" max="6" width="13.42578125" customWidth="1"/>
    <col min="7" max="7" width="10.5703125" customWidth="1"/>
    <col min="8" max="8" width="12.28515625" customWidth="1"/>
    <col min="9" max="9" width="11.85546875" customWidth="1"/>
    <col min="10" max="10" width="12.140625" hidden="1" customWidth="1"/>
    <col min="11" max="12" width="9.140625" hidden="1" customWidth="1"/>
    <col min="13" max="13" width="12.42578125" hidden="1" customWidth="1"/>
    <col min="14" max="16" width="9.140625" hidden="1" customWidth="1"/>
    <col min="17" max="17" width="14.42578125" hidden="1" customWidth="1"/>
    <col min="18" max="18" width="14.42578125" customWidth="1"/>
    <col min="20" max="20" width="10.85546875" customWidth="1"/>
    <col min="21" max="21" width="19.7109375" customWidth="1"/>
    <col min="22" max="22" width="18.28515625" customWidth="1"/>
    <col min="23" max="23" width="11.42578125" customWidth="1"/>
    <col min="24" max="24" width="15.7109375" customWidth="1"/>
    <col min="25" max="25" width="13.42578125" customWidth="1"/>
    <col min="26" max="26" width="10.5703125" customWidth="1"/>
    <col min="27" max="27" width="12.28515625" customWidth="1"/>
    <col min="28" max="28" width="11.85546875" customWidth="1"/>
    <col min="30" max="30" width="10.85546875" customWidth="1"/>
    <col min="31" max="31" width="19.7109375" customWidth="1"/>
    <col min="32" max="32" width="18.28515625" customWidth="1"/>
    <col min="33" max="33" width="11.42578125" customWidth="1"/>
    <col min="34" max="34" width="15.7109375" customWidth="1"/>
    <col min="35" max="35" width="13.42578125" customWidth="1"/>
    <col min="36" max="36" width="10.5703125" customWidth="1"/>
    <col min="37" max="37" width="12.28515625" customWidth="1"/>
    <col min="38" max="38" width="11.85546875" customWidth="1"/>
  </cols>
  <sheetData>
    <row r="1" spans="1:39" ht="18" x14ac:dyDescent="0.25">
      <c r="A1" s="150" t="s">
        <v>0</v>
      </c>
      <c r="B1" s="150"/>
      <c r="C1" s="150"/>
      <c r="D1" s="150"/>
      <c r="E1" s="150"/>
      <c r="F1" s="150"/>
      <c r="G1" s="150"/>
      <c r="H1" s="150"/>
      <c r="I1" s="150"/>
      <c r="S1" s="98"/>
      <c r="T1" s="98"/>
      <c r="U1" s="98"/>
      <c r="V1" s="98"/>
      <c r="W1" s="98"/>
      <c r="X1" s="98"/>
      <c r="Y1" s="98"/>
      <c r="Z1" s="98"/>
      <c r="AA1" s="98"/>
      <c r="AB1" s="98"/>
      <c r="AC1" s="98"/>
      <c r="AD1" s="98"/>
      <c r="AE1" s="98"/>
      <c r="AF1" s="98"/>
      <c r="AG1" s="98"/>
      <c r="AH1" s="98"/>
      <c r="AI1" s="98"/>
      <c r="AJ1" s="98"/>
      <c r="AK1" s="98"/>
      <c r="AL1" s="98"/>
      <c r="AM1" s="98"/>
    </row>
    <row r="2" spans="1:39" ht="15.75" x14ac:dyDescent="0.25">
      <c r="A2" s="84" t="s">
        <v>143</v>
      </c>
      <c r="B2" s="16"/>
      <c r="C2" s="16"/>
      <c r="D2" s="16"/>
      <c r="E2" s="16"/>
      <c r="F2" s="16"/>
      <c r="G2" s="83" t="s">
        <v>128</v>
      </c>
      <c r="H2" s="85">
        <v>10</v>
      </c>
      <c r="I2" s="16" t="s">
        <v>127</v>
      </c>
      <c r="O2" t="s">
        <v>84</v>
      </c>
      <c r="S2" s="98"/>
      <c r="T2" s="98"/>
      <c r="U2" s="98"/>
      <c r="V2" s="98"/>
      <c r="W2" s="98"/>
      <c r="X2" s="98"/>
      <c r="Y2" s="98"/>
      <c r="Z2" s="98"/>
      <c r="AA2" s="98"/>
      <c r="AB2" s="98"/>
      <c r="AC2" s="98"/>
      <c r="AD2" s="98"/>
      <c r="AE2" s="98"/>
      <c r="AF2" s="98"/>
      <c r="AG2" s="98"/>
      <c r="AH2" s="98"/>
      <c r="AI2" s="98"/>
      <c r="AJ2" s="98"/>
      <c r="AK2" s="98"/>
      <c r="AL2" s="98"/>
      <c r="AM2" s="98"/>
    </row>
    <row r="3" spans="1:39" ht="15.75" x14ac:dyDescent="0.25">
      <c r="A3" s="152" t="s">
        <v>54</v>
      </c>
      <c r="B3" s="152"/>
      <c r="C3" s="184" t="str">
        <f>Annual!$C$3</f>
        <v>Fort Knox</v>
      </c>
      <c r="D3" s="184"/>
      <c r="E3" s="16"/>
      <c r="F3" s="16"/>
      <c r="G3" s="16"/>
      <c r="H3" s="16"/>
      <c r="I3" s="16"/>
      <c r="S3" s="98"/>
      <c r="T3" s="183"/>
      <c r="U3" s="183"/>
      <c r="V3" s="96"/>
      <c r="W3" s="97"/>
      <c r="X3" s="97"/>
      <c r="Y3" s="97"/>
      <c r="Z3" s="97"/>
      <c r="AA3" s="97"/>
      <c r="AB3" s="97"/>
      <c r="AC3" s="98"/>
      <c r="AD3" s="183"/>
      <c r="AE3" s="183"/>
      <c r="AF3" s="99"/>
      <c r="AG3" s="97"/>
      <c r="AH3" s="97"/>
      <c r="AI3" s="97"/>
      <c r="AJ3" s="97"/>
      <c r="AK3" s="97"/>
      <c r="AL3" s="97"/>
      <c r="AM3" s="98"/>
    </row>
    <row r="4" spans="1:39" ht="15.75" x14ac:dyDescent="0.25">
      <c r="A4" s="22" t="s">
        <v>98</v>
      </c>
      <c r="B4" s="22" t="s">
        <v>1</v>
      </c>
      <c r="C4" s="22" t="s">
        <v>3</v>
      </c>
      <c r="D4" s="22" t="s">
        <v>5</v>
      </c>
      <c r="E4" s="22" t="s">
        <v>3</v>
      </c>
      <c r="F4" s="22" t="s">
        <v>5</v>
      </c>
      <c r="G4" s="22" t="s">
        <v>3</v>
      </c>
      <c r="H4" s="22" t="s">
        <v>8</v>
      </c>
      <c r="I4" s="22" t="s">
        <v>8</v>
      </c>
      <c r="J4" s="24" t="s">
        <v>58</v>
      </c>
      <c r="K4" s="24" t="s">
        <v>60</v>
      </c>
      <c r="L4" s="24" t="s">
        <v>60</v>
      </c>
      <c r="M4" s="24" t="s">
        <v>63</v>
      </c>
      <c r="N4" s="24" t="s">
        <v>70</v>
      </c>
      <c r="O4" s="24" t="s">
        <v>87</v>
      </c>
      <c r="Q4" s="40">
        <v>0</v>
      </c>
      <c r="R4" s="40"/>
      <c r="S4" s="100"/>
      <c r="T4" s="101"/>
      <c r="U4" s="101"/>
      <c r="V4" s="91"/>
      <c r="W4" s="91"/>
      <c r="X4" s="91"/>
      <c r="Y4" s="91"/>
      <c r="Z4" s="91"/>
      <c r="AA4" s="91"/>
      <c r="AB4" s="91"/>
      <c r="AC4" s="100"/>
      <c r="AD4" s="101"/>
      <c r="AE4" s="101"/>
      <c r="AF4" s="91"/>
      <c r="AG4" s="91"/>
      <c r="AH4" s="91"/>
      <c r="AI4" s="91"/>
      <c r="AJ4" s="91"/>
      <c r="AK4" s="91"/>
      <c r="AL4" s="91"/>
      <c r="AM4" s="98"/>
    </row>
    <row r="5" spans="1:39" ht="13.5" thickBot="1" x14ac:dyDescent="0.25">
      <c r="A5" s="23" t="s">
        <v>114</v>
      </c>
      <c r="B5" s="65" t="s">
        <v>115</v>
      </c>
      <c r="C5" s="23" t="s">
        <v>4</v>
      </c>
      <c r="D5" s="23" t="s">
        <v>15</v>
      </c>
      <c r="E5" s="23" t="s">
        <v>2</v>
      </c>
      <c r="F5" s="23" t="s">
        <v>7</v>
      </c>
      <c r="G5" s="23" t="s">
        <v>6</v>
      </c>
      <c r="H5" s="23" t="s">
        <v>9</v>
      </c>
      <c r="I5" s="23" t="s">
        <v>10</v>
      </c>
      <c r="J5" s="24" t="s">
        <v>59</v>
      </c>
      <c r="K5" s="24" t="s">
        <v>61</v>
      </c>
      <c r="L5" s="24" t="s">
        <v>62</v>
      </c>
      <c r="M5" s="24" t="s">
        <v>64</v>
      </c>
      <c r="N5" s="24" t="s">
        <v>71</v>
      </c>
      <c r="O5" s="24" t="s">
        <v>6</v>
      </c>
      <c r="Q5" s="34">
        <v>10000000000</v>
      </c>
      <c r="R5" s="34"/>
      <c r="S5" s="98"/>
      <c r="T5" s="101"/>
      <c r="U5" s="102"/>
      <c r="V5" s="91"/>
      <c r="W5" s="91"/>
      <c r="X5" s="91"/>
      <c r="Y5" s="91"/>
      <c r="Z5" s="91"/>
      <c r="AA5" s="91"/>
      <c r="AB5" s="91"/>
      <c r="AC5" s="98"/>
      <c r="AD5" s="101"/>
      <c r="AE5" s="102"/>
      <c r="AF5" s="91"/>
      <c r="AG5" s="91"/>
      <c r="AH5" s="91"/>
      <c r="AI5" s="91"/>
      <c r="AJ5" s="91"/>
      <c r="AK5" s="91"/>
      <c r="AL5" s="91"/>
      <c r="AM5" s="98"/>
    </row>
    <row r="6" spans="1:39" x14ac:dyDescent="0.2">
      <c r="A6" s="42"/>
      <c r="B6" s="43"/>
      <c r="C6" s="43"/>
      <c r="D6" s="43"/>
      <c r="E6" s="43"/>
      <c r="F6" s="43"/>
      <c r="G6" s="44"/>
      <c r="H6" s="43"/>
      <c r="I6" s="45"/>
      <c r="N6" s="29" t="s">
        <v>65</v>
      </c>
      <c r="P6" s="33">
        <v>0.15</v>
      </c>
      <c r="S6" s="98"/>
      <c r="T6" s="98"/>
      <c r="U6" s="98"/>
      <c r="V6" s="98"/>
      <c r="W6" s="98"/>
      <c r="X6" s="98"/>
      <c r="Y6" s="98"/>
      <c r="Z6" s="103"/>
      <c r="AA6" s="98"/>
      <c r="AB6" s="98"/>
      <c r="AC6" s="98"/>
      <c r="AD6" s="98"/>
      <c r="AE6" s="98"/>
      <c r="AF6" s="98"/>
      <c r="AG6" s="98"/>
      <c r="AH6" s="98"/>
      <c r="AI6" s="98"/>
      <c r="AJ6" s="103"/>
      <c r="AK6" s="98"/>
      <c r="AL6" s="98"/>
      <c r="AM6" s="98"/>
    </row>
    <row r="7" spans="1:39" x14ac:dyDescent="0.2">
      <c r="A7" s="80">
        <v>1734</v>
      </c>
      <c r="B7" s="67" t="s">
        <v>11</v>
      </c>
      <c r="C7" s="66">
        <v>16</v>
      </c>
      <c r="D7" s="66">
        <v>144</v>
      </c>
      <c r="E7" s="66">
        <v>216</v>
      </c>
      <c r="F7" s="66">
        <v>40</v>
      </c>
      <c r="G7" s="66">
        <v>173</v>
      </c>
      <c r="H7" s="66">
        <v>1750</v>
      </c>
      <c r="I7" s="66">
        <v>757</v>
      </c>
      <c r="J7" s="26">
        <f t="shared" ref="J7:J17" si="0">H7+I7</f>
        <v>2507</v>
      </c>
      <c r="K7" s="25">
        <f t="shared" ref="K7:K17" si="1">IF(J7&gt;1,H7/J7,)</f>
        <v>0.69804547267650574</v>
      </c>
      <c r="L7" s="25">
        <f t="shared" ref="L7:L17" si="2">IF(J7&gt;1,I7/J7,)</f>
        <v>0.3019545273234942</v>
      </c>
      <c r="M7" s="25">
        <f t="shared" ref="M7:M17" si="3">IF(G7&gt;1,F7/G7,)</f>
        <v>0.23121387283236994</v>
      </c>
      <c r="N7" s="21">
        <f t="shared" ref="N7:N17" si="4">IF(G7&gt;1,H7/G7,)</f>
        <v>10.115606936416185</v>
      </c>
      <c r="O7" s="34">
        <f t="shared" ref="O7:O17" si="5">(G7/D7)*C7</f>
        <v>19.222222222222221</v>
      </c>
      <c r="P7" s="40">
        <f>O7*P6</f>
        <v>2.8833333333333333</v>
      </c>
      <c r="S7" s="98"/>
      <c r="T7" s="106"/>
      <c r="U7" s="93"/>
      <c r="V7" s="107"/>
      <c r="W7" s="107"/>
      <c r="X7" s="107"/>
      <c r="Y7" s="107"/>
      <c r="Z7" s="107"/>
      <c r="AA7" s="107"/>
      <c r="AB7" s="107"/>
      <c r="AC7" s="98"/>
      <c r="AD7" s="106"/>
      <c r="AE7" s="93"/>
      <c r="AF7" s="107"/>
      <c r="AG7" s="107"/>
      <c r="AH7" s="107"/>
      <c r="AI7" s="107"/>
      <c r="AJ7" s="107"/>
      <c r="AK7" s="107"/>
      <c r="AL7" s="107"/>
      <c r="AM7" s="98"/>
    </row>
    <row r="8" spans="1:39" x14ac:dyDescent="0.2">
      <c r="A8" s="80">
        <v>763</v>
      </c>
      <c r="B8" s="67" t="s">
        <v>12</v>
      </c>
      <c r="C8" s="66">
        <v>4</v>
      </c>
      <c r="D8" s="66">
        <v>26</v>
      </c>
      <c r="E8" s="66">
        <v>52</v>
      </c>
      <c r="F8" s="66">
        <v>32</v>
      </c>
      <c r="G8" s="66">
        <v>119</v>
      </c>
      <c r="H8" s="66">
        <v>980</v>
      </c>
      <c r="I8" s="66">
        <v>0</v>
      </c>
      <c r="J8" s="26">
        <f>H8+I8</f>
        <v>980</v>
      </c>
      <c r="K8" s="25">
        <f>IF(J8&gt;1,H8/J8,)</f>
        <v>1</v>
      </c>
      <c r="L8" s="25">
        <f>IF(J8&gt;1,I8/J8,)</f>
        <v>0</v>
      </c>
      <c r="M8" s="25">
        <f>IF(G8&gt;1,F8/G8,)</f>
        <v>0.26890756302521007</v>
      </c>
      <c r="N8" s="21">
        <f>IF(G8&gt;1,H8/G8,)</f>
        <v>8.235294117647058</v>
      </c>
      <c r="O8" s="34">
        <f>(G8/D8)*C8</f>
        <v>18.307692307692307</v>
      </c>
      <c r="S8" s="98"/>
      <c r="T8" s="106"/>
      <c r="U8" s="93"/>
      <c r="V8" s="107"/>
      <c r="W8" s="107"/>
      <c r="X8" s="107"/>
      <c r="Y8" s="107"/>
      <c r="Z8" s="107"/>
      <c r="AA8" s="107"/>
      <c r="AB8" s="107"/>
      <c r="AC8" s="98"/>
      <c r="AD8" s="106"/>
      <c r="AE8" s="93"/>
      <c r="AF8" s="107"/>
      <c r="AG8" s="107"/>
      <c r="AH8" s="107"/>
      <c r="AI8" s="107"/>
      <c r="AJ8" s="107"/>
      <c r="AK8" s="107"/>
      <c r="AL8" s="107"/>
      <c r="AM8" s="98"/>
    </row>
    <row r="9" spans="1:39" x14ac:dyDescent="0.2">
      <c r="A9" s="80"/>
      <c r="B9" s="67" t="s">
        <v>13</v>
      </c>
      <c r="C9" s="66"/>
      <c r="D9" s="66"/>
      <c r="E9" s="66"/>
      <c r="F9" s="66"/>
      <c r="G9" s="66"/>
      <c r="H9" s="66"/>
      <c r="I9" s="66"/>
      <c r="J9" s="26">
        <f>H9+I9</f>
        <v>0</v>
      </c>
      <c r="K9" s="25">
        <f>IF(J9&gt;1,H9/J9,)</f>
        <v>0</v>
      </c>
      <c r="L9" s="25">
        <f>IF(J9&gt;1,I9/J9,)</f>
        <v>0</v>
      </c>
      <c r="M9" s="25">
        <f>IF(G9&gt;1,F9/G9,)</f>
        <v>0</v>
      </c>
      <c r="N9" s="21">
        <f>IF(G9&gt;1,H9/G9,)</f>
        <v>0</v>
      </c>
      <c r="O9" s="34" t="e">
        <f>(G9/D9)*C9</f>
        <v>#DIV/0!</v>
      </c>
      <c r="S9" s="98"/>
      <c r="T9" s="106"/>
      <c r="U9" s="93"/>
      <c r="V9" s="107"/>
      <c r="W9" s="107"/>
      <c r="X9" s="107"/>
      <c r="Y9" s="107"/>
      <c r="Z9" s="107"/>
      <c r="AA9" s="107"/>
      <c r="AB9" s="107"/>
      <c r="AC9" s="98"/>
      <c r="AD9" s="106"/>
      <c r="AE9" s="93"/>
      <c r="AF9" s="107"/>
      <c r="AG9" s="107"/>
      <c r="AH9" s="107"/>
      <c r="AI9" s="107"/>
      <c r="AJ9" s="107"/>
      <c r="AK9" s="107"/>
      <c r="AL9" s="107"/>
      <c r="AM9" s="98"/>
    </row>
    <row r="10" spans="1:39" x14ac:dyDescent="0.2">
      <c r="A10" s="80"/>
      <c r="B10" s="67" t="s">
        <v>14</v>
      </c>
      <c r="C10" s="66"/>
      <c r="D10" s="66"/>
      <c r="E10" s="66"/>
      <c r="F10" s="66"/>
      <c r="G10" s="66"/>
      <c r="H10" s="66"/>
      <c r="I10" s="66"/>
      <c r="J10" s="26">
        <f>H10+I10</f>
        <v>0</v>
      </c>
      <c r="K10" s="25">
        <f>IF(J10&gt;1,H10/J10,)</f>
        <v>0</v>
      </c>
      <c r="L10" s="25">
        <f>IF(J10&gt;1,I10/J10,)</f>
        <v>0</v>
      </c>
      <c r="M10" s="25">
        <f>IF(G10&gt;1,F10/G10,)</f>
        <v>0</v>
      </c>
      <c r="N10" s="21">
        <f>IF(G10&gt;1,H10/G10,)</f>
        <v>0</v>
      </c>
      <c r="O10" s="34" t="e">
        <f>(G10/D10)*C10</f>
        <v>#DIV/0!</v>
      </c>
      <c r="S10" s="98"/>
      <c r="T10" s="106"/>
      <c r="U10" s="93"/>
      <c r="V10" s="107"/>
      <c r="W10" s="107"/>
      <c r="X10" s="107"/>
      <c r="Y10" s="107"/>
      <c r="Z10" s="107"/>
      <c r="AA10" s="107"/>
      <c r="AB10" s="107"/>
      <c r="AC10" s="98"/>
      <c r="AD10" s="106"/>
      <c r="AE10" s="93"/>
      <c r="AF10" s="107"/>
      <c r="AG10" s="107"/>
      <c r="AH10" s="107"/>
      <c r="AI10" s="107"/>
      <c r="AJ10" s="107"/>
      <c r="AK10" s="107"/>
      <c r="AL10" s="107"/>
      <c r="AM10" s="98"/>
    </row>
    <row r="11" spans="1:39" x14ac:dyDescent="0.2">
      <c r="A11" s="80"/>
      <c r="B11" s="67" t="s">
        <v>35</v>
      </c>
      <c r="C11" s="66"/>
      <c r="D11" s="66"/>
      <c r="E11" s="66"/>
      <c r="F11" s="66"/>
      <c r="G11" s="66"/>
      <c r="H11" s="66"/>
      <c r="I11" s="66"/>
      <c r="J11" s="26">
        <f>H11+I11</f>
        <v>0</v>
      </c>
      <c r="K11" s="25">
        <f>IF(J11&gt;1,H11/J11,)</f>
        <v>0</v>
      </c>
      <c r="L11" s="25">
        <f>IF(J11&gt;1,I11/J11,)</f>
        <v>0</v>
      </c>
      <c r="M11" s="25">
        <f>IF(G11&gt;1,F11/G11,)</f>
        <v>0</v>
      </c>
      <c r="N11" s="21">
        <f>IF(G11&gt;1,H11/G11,)</f>
        <v>0</v>
      </c>
      <c r="O11" s="34" t="e">
        <f>(G11/D11)*C11</f>
        <v>#DIV/0!</v>
      </c>
      <c r="S11" s="98"/>
      <c r="T11" s="106"/>
      <c r="U11" s="93"/>
      <c r="V11" s="107"/>
      <c r="W11" s="107"/>
      <c r="X11" s="107"/>
      <c r="Y11" s="107"/>
      <c r="Z11" s="107"/>
      <c r="AA11" s="107"/>
      <c r="AB11" s="107"/>
      <c r="AC11" s="98"/>
      <c r="AD11" s="106"/>
      <c r="AE11" s="93"/>
      <c r="AF11" s="107"/>
      <c r="AG11" s="107"/>
      <c r="AH11" s="107"/>
      <c r="AI11" s="107"/>
      <c r="AJ11" s="107"/>
      <c r="AK11" s="107"/>
      <c r="AL11" s="107"/>
      <c r="AM11" s="98"/>
    </row>
    <row r="12" spans="1:39" x14ac:dyDescent="0.2">
      <c r="A12" s="80"/>
      <c r="B12" s="67" t="s">
        <v>36</v>
      </c>
      <c r="C12" s="66"/>
      <c r="D12" s="66"/>
      <c r="E12" s="66"/>
      <c r="F12" s="66"/>
      <c r="G12" s="66"/>
      <c r="H12" s="66"/>
      <c r="I12" s="66"/>
      <c r="J12" s="26">
        <f t="shared" si="0"/>
        <v>0</v>
      </c>
      <c r="K12" s="25">
        <f t="shared" si="1"/>
        <v>0</v>
      </c>
      <c r="L12" s="25">
        <f t="shared" si="2"/>
        <v>0</v>
      </c>
      <c r="M12" s="25">
        <f t="shared" si="3"/>
        <v>0</v>
      </c>
      <c r="N12" s="21">
        <f t="shared" si="4"/>
        <v>0</v>
      </c>
      <c r="O12" s="34" t="e">
        <f t="shared" si="5"/>
        <v>#DIV/0!</v>
      </c>
      <c r="S12" s="98"/>
      <c r="T12" s="106"/>
      <c r="U12" s="93"/>
      <c r="V12" s="107"/>
      <c r="W12" s="107"/>
      <c r="X12" s="107"/>
      <c r="Y12" s="107"/>
      <c r="Z12" s="107"/>
      <c r="AA12" s="107"/>
      <c r="AB12" s="107"/>
      <c r="AC12" s="98"/>
      <c r="AD12" s="106"/>
      <c r="AE12" s="93"/>
      <c r="AF12" s="107"/>
      <c r="AG12" s="107"/>
      <c r="AH12" s="107"/>
      <c r="AI12" s="107"/>
      <c r="AJ12" s="107"/>
      <c r="AK12" s="107"/>
      <c r="AL12" s="107"/>
      <c r="AM12" s="98"/>
    </row>
    <row r="13" spans="1:39" x14ac:dyDescent="0.2">
      <c r="A13" s="80">
        <v>69</v>
      </c>
      <c r="B13" s="67" t="s">
        <v>88</v>
      </c>
      <c r="C13" s="66">
        <v>1</v>
      </c>
      <c r="D13" s="66">
        <v>10</v>
      </c>
      <c r="E13" s="66">
        <v>20</v>
      </c>
      <c r="F13" s="66">
        <v>2</v>
      </c>
      <c r="G13" s="66">
        <v>6</v>
      </c>
      <c r="H13" s="66"/>
      <c r="I13" s="66"/>
      <c r="J13" s="26">
        <f t="shared" si="0"/>
        <v>0</v>
      </c>
      <c r="K13" s="25">
        <f t="shared" si="1"/>
        <v>0</v>
      </c>
      <c r="L13" s="25">
        <f t="shared" si="2"/>
        <v>0</v>
      </c>
      <c r="M13" s="25">
        <f t="shared" si="3"/>
        <v>0.33333333333333331</v>
      </c>
      <c r="N13" s="21">
        <f t="shared" si="4"/>
        <v>0</v>
      </c>
      <c r="O13" s="34">
        <f t="shared" si="5"/>
        <v>0.6</v>
      </c>
      <c r="S13" s="98"/>
      <c r="T13" s="106"/>
      <c r="U13" s="93"/>
      <c r="V13" s="107"/>
      <c r="W13" s="107"/>
      <c r="X13" s="107"/>
      <c r="Y13" s="107"/>
      <c r="Z13" s="107"/>
      <c r="AA13" s="107"/>
      <c r="AB13" s="107"/>
      <c r="AC13" s="98"/>
      <c r="AD13" s="106"/>
      <c r="AE13" s="93"/>
      <c r="AF13" s="107"/>
      <c r="AG13" s="107"/>
      <c r="AH13" s="107"/>
      <c r="AI13" s="107"/>
      <c r="AJ13" s="107"/>
      <c r="AK13" s="107"/>
      <c r="AL13" s="107"/>
      <c r="AM13" s="98"/>
    </row>
    <row r="14" spans="1:39" x14ac:dyDescent="0.2">
      <c r="A14" s="80"/>
      <c r="B14" s="67" t="s">
        <v>96</v>
      </c>
      <c r="C14" s="66"/>
      <c r="D14" s="66"/>
      <c r="E14" s="66"/>
      <c r="F14" s="66"/>
      <c r="G14" s="66"/>
      <c r="H14" s="66"/>
      <c r="I14" s="66"/>
      <c r="J14" s="26">
        <f t="shared" si="0"/>
        <v>0</v>
      </c>
      <c r="K14" s="25">
        <f t="shared" si="1"/>
        <v>0</v>
      </c>
      <c r="L14" s="25">
        <f t="shared" si="2"/>
        <v>0</v>
      </c>
      <c r="M14" s="25">
        <f t="shared" si="3"/>
        <v>0</v>
      </c>
      <c r="N14" s="21">
        <f t="shared" si="4"/>
        <v>0</v>
      </c>
      <c r="O14" s="34" t="e">
        <f t="shared" si="5"/>
        <v>#DIV/0!</v>
      </c>
      <c r="S14" s="98"/>
      <c r="T14" s="106"/>
      <c r="U14" s="93"/>
      <c r="V14" s="107"/>
      <c r="W14" s="107"/>
      <c r="X14" s="107"/>
      <c r="Y14" s="107"/>
      <c r="Z14" s="107"/>
      <c r="AA14" s="107"/>
      <c r="AB14" s="107"/>
      <c r="AC14" s="98"/>
      <c r="AD14" s="106"/>
      <c r="AE14" s="93"/>
      <c r="AF14" s="107"/>
      <c r="AG14" s="107"/>
      <c r="AH14" s="107"/>
      <c r="AI14" s="107"/>
      <c r="AJ14" s="107"/>
      <c r="AK14" s="107"/>
      <c r="AL14" s="107"/>
      <c r="AM14" s="98"/>
    </row>
    <row r="15" spans="1:39" x14ac:dyDescent="0.2">
      <c r="A15" s="80"/>
      <c r="B15" s="67" t="s">
        <v>97</v>
      </c>
      <c r="C15" s="66"/>
      <c r="D15" s="66"/>
      <c r="E15" s="66"/>
      <c r="F15" s="66"/>
      <c r="G15" s="66"/>
      <c r="H15" s="66"/>
      <c r="I15" s="66"/>
      <c r="J15" s="26">
        <f t="shared" si="0"/>
        <v>0</v>
      </c>
      <c r="K15" s="25">
        <f t="shared" si="1"/>
        <v>0</v>
      </c>
      <c r="L15" s="25">
        <f t="shared" si="2"/>
        <v>0</v>
      </c>
      <c r="M15" s="25">
        <f t="shared" si="3"/>
        <v>0</v>
      </c>
      <c r="N15" s="21">
        <f t="shared" si="4"/>
        <v>0</v>
      </c>
      <c r="O15" s="34" t="e">
        <f t="shared" si="5"/>
        <v>#DIV/0!</v>
      </c>
      <c r="R15" t="s">
        <v>139</v>
      </c>
      <c r="S15" s="98"/>
      <c r="T15" s="106"/>
      <c r="U15" s="93"/>
      <c r="V15" s="107"/>
      <c r="W15" s="107"/>
      <c r="X15" s="107"/>
      <c r="Y15" s="107"/>
      <c r="Z15" s="107"/>
      <c r="AA15" s="107"/>
      <c r="AB15" s="107"/>
      <c r="AC15" s="98"/>
      <c r="AD15" s="106"/>
      <c r="AE15" s="93"/>
      <c r="AF15" s="107"/>
      <c r="AG15" s="107"/>
      <c r="AH15" s="107"/>
      <c r="AI15" s="107"/>
      <c r="AJ15" s="107"/>
      <c r="AK15" s="107"/>
      <c r="AL15" s="107"/>
      <c r="AM15" s="98"/>
    </row>
    <row r="16" spans="1:39" x14ac:dyDescent="0.2">
      <c r="A16" s="81"/>
      <c r="B16" s="129" t="s">
        <v>147</v>
      </c>
      <c r="C16" s="66"/>
      <c r="D16" s="66"/>
      <c r="E16" s="66"/>
      <c r="F16" s="66"/>
      <c r="G16" s="66"/>
      <c r="H16" s="66"/>
      <c r="I16" s="66"/>
      <c r="J16" s="26"/>
      <c r="K16" s="25"/>
      <c r="L16" s="25"/>
      <c r="M16" s="25"/>
      <c r="N16" s="21"/>
      <c r="O16" s="34"/>
      <c r="R16" s="98"/>
      <c r="S16" s="98"/>
      <c r="T16" s="106"/>
      <c r="U16" s="93"/>
      <c r="V16" s="107"/>
      <c r="W16" s="107"/>
      <c r="X16" s="107"/>
      <c r="Y16" s="107"/>
      <c r="Z16" s="107"/>
      <c r="AA16" s="107"/>
      <c r="AB16" s="107"/>
      <c r="AC16" s="98"/>
      <c r="AD16" s="106"/>
      <c r="AE16" s="93"/>
      <c r="AF16" s="107"/>
      <c r="AG16" s="107"/>
      <c r="AH16" s="107"/>
      <c r="AI16" s="107"/>
      <c r="AJ16" s="107"/>
      <c r="AK16" s="107"/>
      <c r="AL16" s="107"/>
      <c r="AM16" s="98"/>
    </row>
    <row r="17" spans="1:39" ht="13.5" thickBot="1" x14ac:dyDescent="0.25">
      <c r="A17" s="81"/>
      <c r="B17" s="127" t="s">
        <v>116</v>
      </c>
      <c r="C17" s="66"/>
      <c r="D17" s="66"/>
      <c r="E17" s="66"/>
      <c r="F17" s="66"/>
      <c r="G17" s="66"/>
      <c r="H17" s="66"/>
      <c r="I17" s="66"/>
      <c r="J17" s="26">
        <f t="shared" si="0"/>
        <v>0</v>
      </c>
      <c r="K17" s="25">
        <f t="shared" si="1"/>
        <v>0</v>
      </c>
      <c r="L17" s="25">
        <f t="shared" si="2"/>
        <v>0</v>
      </c>
      <c r="M17" s="25">
        <f t="shared" si="3"/>
        <v>0</v>
      </c>
      <c r="N17" s="21">
        <f t="shared" si="4"/>
        <v>0</v>
      </c>
      <c r="O17" s="34" t="e">
        <f t="shared" si="5"/>
        <v>#DIV/0!</v>
      </c>
      <c r="S17" s="98"/>
      <c r="T17" s="106"/>
      <c r="U17" s="128"/>
      <c r="V17" s="107"/>
      <c r="W17" s="107"/>
      <c r="X17" s="107"/>
      <c r="Y17" s="107"/>
      <c r="Z17" s="107"/>
      <c r="AA17" s="107"/>
      <c r="AB17" s="107"/>
      <c r="AC17" s="98"/>
      <c r="AD17" s="106"/>
      <c r="AE17" s="128"/>
      <c r="AF17" s="107"/>
      <c r="AG17" s="107"/>
      <c r="AH17" s="107"/>
      <c r="AI17" s="107"/>
      <c r="AJ17" s="107"/>
      <c r="AK17" s="107"/>
      <c r="AL17" s="107"/>
      <c r="AM17" s="98"/>
    </row>
    <row r="18" spans="1:39" ht="13.5" thickBot="1" x14ac:dyDescent="0.25">
      <c r="A18" s="69">
        <f>SUM(A7:A17)</f>
        <v>2566</v>
      </c>
      <c r="B18" s="68" t="s">
        <v>55</v>
      </c>
      <c r="C18" s="47">
        <f t="shared" ref="C18:I18" si="6">SUM(C7:C17)</f>
        <v>21</v>
      </c>
      <c r="D18" s="47">
        <f t="shared" si="6"/>
        <v>180</v>
      </c>
      <c r="E18" s="47">
        <f t="shared" si="6"/>
        <v>288</v>
      </c>
      <c r="F18" s="47">
        <f t="shared" si="6"/>
        <v>74</v>
      </c>
      <c r="G18" s="47">
        <f t="shared" si="6"/>
        <v>298</v>
      </c>
      <c r="H18" s="48">
        <f t="shared" si="6"/>
        <v>2730</v>
      </c>
      <c r="I18" s="49">
        <f t="shared" si="6"/>
        <v>757</v>
      </c>
      <c r="J18" s="27">
        <f t="shared" ref="J18" si="7">H18+I18</f>
        <v>3487</v>
      </c>
      <c r="K18" s="25">
        <f t="shared" ref="K18" si="8">IF(J18&gt;1,H18/J18,)</f>
        <v>0.78290794379122453</v>
      </c>
      <c r="L18" s="25">
        <f t="shared" ref="L18" si="9">IF(J18&gt;1,I18/J18,)</f>
        <v>0.21709205620877545</v>
      </c>
      <c r="M18" s="25">
        <f t="shared" ref="M18" si="10">IF(G18&gt;1,F18/G18,)</f>
        <v>0.24832214765100671</v>
      </c>
      <c r="N18" s="21">
        <f t="shared" ref="N18" si="11">IF(G18&gt;1,H18/G18,)</f>
        <v>9.1610738255033564</v>
      </c>
      <c r="O18" s="34">
        <f t="shared" ref="O18" si="12">(G18/D18)*C18</f>
        <v>34.766666666666666</v>
      </c>
      <c r="S18" s="98"/>
      <c r="T18" s="98"/>
      <c r="U18" s="109"/>
      <c r="V18" s="110"/>
      <c r="W18" s="110"/>
      <c r="X18" s="110"/>
      <c r="Y18" s="110"/>
      <c r="Z18" s="110"/>
      <c r="AA18" s="111"/>
      <c r="AB18" s="111"/>
      <c r="AC18" s="98"/>
      <c r="AD18" s="98"/>
      <c r="AE18" s="109"/>
      <c r="AF18" s="110"/>
      <c r="AG18" s="110"/>
      <c r="AH18" s="110"/>
      <c r="AI18" s="110"/>
      <c r="AJ18" s="110"/>
      <c r="AK18" s="111"/>
      <c r="AL18" s="111"/>
      <c r="AM18" s="98"/>
    </row>
    <row r="19" spans="1:39" ht="13.5" thickBot="1" x14ac:dyDescent="0.25">
      <c r="H19" s="21"/>
      <c r="I19" s="21"/>
      <c r="S19" s="98"/>
      <c r="T19" s="98"/>
      <c r="U19" s="98"/>
      <c r="V19" s="98"/>
      <c r="W19" s="98"/>
      <c r="X19" s="98"/>
      <c r="Y19" s="98"/>
      <c r="Z19" s="98"/>
      <c r="AA19" s="98"/>
      <c r="AB19" s="98"/>
      <c r="AC19" s="98"/>
      <c r="AD19" s="98"/>
      <c r="AE19" s="98"/>
      <c r="AF19" s="98"/>
      <c r="AG19" s="98"/>
      <c r="AH19" s="98"/>
      <c r="AI19" s="98"/>
      <c r="AJ19" s="98"/>
      <c r="AK19" s="98"/>
      <c r="AL19" s="98"/>
      <c r="AM19" s="98"/>
    </row>
    <row r="20" spans="1:39" ht="15.75" x14ac:dyDescent="0.25">
      <c r="A20" s="154" t="s">
        <v>148</v>
      </c>
      <c r="B20" s="155"/>
      <c r="C20" s="155"/>
      <c r="D20" s="155"/>
      <c r="E20" s="155"/>
      <c r="F20" s="155"/>
      <c r="G20" s="155"/>
      <c r="H20" s="155"/>
      <c r="I20" s="156"/>
      <c r="K20" t="s">
        <v>77</v>
      </c>
      <c r="L20" t="s">
        <v>80</v>
      </c>
      <c r="O20" t="s">
        <v>82</v>
      </c>
      <c r="P20" t="s">
        <v>81</v>
      </c>
      <c r="Q20" s="93"/>
      <c r="R20" s="95"/>
    </row>
    <row r="21" spans="1:39" x14ac:dyDescent="0.2">
      <c r="A21" s="132" t="s">
        <v>149</v>
      </c>
      <c r="B21" s="133"/>
      <c r="C21" s="133"/>
      <c r="D21" s="133"/>
      <c r="E21" s="133"/>
      <c r="F21" s="133"/>
      <c r="G21" s="133"/>
      <c r="H21" s="133"/>
      <c r="I21" s="134"/>
      <c r="K21">
        <v>150</v>
      </c>
      <c r="L21">
        <v>90</v>
      </c>
      <c r="M21" s="46">
        <f>L21*K21</f>
        <v>13500</v>
      </c>
      <c r="N21">
        <f>M21/60</f>
        <v>225</v>
      </c>
      <c r="Q21" s="93"/>
      <c r="R21" s="95"/>
    </row>
    <row r="22" spans="1:39" ht="13.5" thickBot="1" x14ac:dyDescent="0.25">
      <c r="A22" s="135" t="s">
        <v>89</v>
      </c>
      <c r="B22" s="136"/>
      <c r="C22" s="136"/>
      <c r="D22" s="136"/>
      <c r="E22" s="136"/>
      <c r="F22" s="136"/>
      <c r="G22" s="136"/>
      <c r="H22" s="136"/>
      <c r="I22" s="137"/>
      <c r="Q22" s="93"/>
      <c r="R22" s="95"/>
    </row>
    <row r="23" spans="1:39" ht="13.5" thickBot="1" x14ac:dyDescent="0.25">
      <c r="A23" s="138" t="s">
        <v>150</v>
      </c>
      <c r="B23" s="139"/>
      <c r="C23" s="139"/>
      <c r="D23" s="139"/>
      <c r="E23" s="139"/>
      <c r="F23" s="139"/>
      <c r="G23" s="139"/>
      <c r="H23" s="139"/>
      <c r="I23" s="140"/>
      <c r="Q23" s="93"/>
      <c r="R23" s="95"/>
    </row>
    <row r="24" spans="1:39" x14ac:dyDescent="0.2">
      <c r="A24" s="185" t="s">
        <v>153</v>
      </c>
      <c r="B24" s="142"/>
      <c r="C24" s="142"/>
      <c r="D24" s="142"/>
      <c r="E24" s="142"/>
      <c r="F24" s="142"/>
      <c r="G24" s="142"/>
      <c r="H24" s="142"/>
      <c r="I24" s="143"/>
      <c r="J24" t="e">
        <f>O4Estam</f>
        <v>#NAME?</v>
      </c>
      <c r="S24" s="98"/>
      <c r="T24" s="106"/>
      <c r="U24" s="93"/>
      <c r="V24" s="107"/>
      <c r="W24" s="107"/>
      <c r="X24" s="107"/>
      <c r="Y24" s="107"/>
      <c r="Z24" s="107"/>
      <c r="AA24" s="107"/>
      <c r="AB24" s="107"/>
      <c r="AC24" s="98"/>
      <c r="AD24" s="106"/>
      <c r="AE24" s="93"/>
      <c r="AF24" s="107"/>
      <c r="AG24" s="107"/>
      <c r="AH24" s="107"/>
      <c r="AI24" s="107"/>
      <c r="AJ24" s="107"/>
      <c r="AK24" s="107"/>
      <c r="AL24" s="107"/>
      <c r="AM24" s="98"/>
    </row>
    <row r="25" spans="1:39" x14ac:dyDescent="0.2">
      <c r="A25" s="144"/>
      <c r="B25" s="145"/>
      <c r="C25" s="145"/>
      <c r="D25" s="145"/>
      <c r="E25" s="145"/>
      <c r="F25" s="145"/>
      <c r="G25" s="145"/>
      <c r="H25" s="145"/>
      <c r="I25" s="146"/>
      <c r="S25" s="98"/>
      <c r="T25" s="106"/>
      <c r="U25" s="93"/>
      <c r="V25" s="107"/>
      <c r="W25" s="107"/>
      <c r="X25" s="107"/>
      <c r="Y25" s="107"/>
      <c r="Z25" s="107"/>
      <c r="AA25" s="107"/>
      <c r="AB25" s="107"/>
      <c r="AC25" s="98"/>
      <c r="AD25" s="106"/>
      <c r="AE25" s="93"/>
      <c r="AF25" s="107"/>
      <c r="AG25" s="107"/>
      <c r="AH25" s="107"/>
      <c r="AI25" s="107"/>
      <c r="AJ25" s="107"/>
      <c r="AK25" s="107"/>
      <c r="AL25" s="107"/>
      <c r="AM25" s="98"/>
    </row>
    <row r="26" spans="1:39" x14ac:dyDescent="0.2">
      <c r="A26" s="144"/>
      <c r="B26" s="145"/>
      <c r="C26" s="145"/>
      <c r="D26" s="145"/>
      <c r="E26" s="145"/>
      <c r="F26" s="145"/>
      <c r="G26" s="145"/>
      <c r="H26" s="145"/>
      <c r="I26" s="146"/>
      <c r="S26" s="98"/>
      <c r="T26" s="106"/>
      <c r="U26" s="93"/>
      <c r="V26" s="107"/>
      <c r="W26" s="107"/>
      <c r="X26" s="107"/>
      <c r="Y26" s="107"/>
      <c r="Z26" s="107"/>
      <c r="AA26" s="107"/>
      <c r="AB26" s="107"/>
      <c r="AC26" s="98"/>
      <c r="AD26" s="106"/>
      <c r="AE26" s="93"/>
      <c r="AF26" s="107"/>
      <c r="AG26" s="107"/>
      <c r="AH26" s="107"/>
      <c r="AI26" s="107"/>
      <c r="AJ26" s="107"/>
      <c r="AK26" s="107"/>
      <c r="AL26" s="107"/>
      <c r="AM26" s="98"/>
    </row>
    <row r="27" spans="1:39" x14ac:dyDescent="0.2">
      <c r="A27" s="144"/>
      <c r="B27" s="145"/>
      <c r="C27" s="145"/>
      <c r="D27" s="145"/>
      <c r="E27" s="145"/>
      <c r="F27" s="145"/>
      <c r="G27" s="145"/>
      <c r="H27" s="145"/>
      <c r="I27" s="146"/>
      <c r="J27" t="s">
        <v>85</v>
      </c>
      <c r="K27" t="s">
        <v>94</v>
      </c>
      <c r="L27" t="s">
        <v>86</v>
      </c>
      <c r="S27" s="98"/>
      <c r="T27" s="106"/>
      <c r="U27" s="93"/>
      <c r="V27" s="107"/>
      <c r="W27" s="107"/>
      <c r="X27" s="107"/>
      <c r="Y27" s="107"/>
      <c r="Z27" s="107"/>
      <c r="AA27" s="107"/>
      <c r="AB27" s="107"/>
      <c r="AC27" s="98"/>
      <c r="AD27" s="106"/>
      <c r="AE27" s="93"/>
      <c r="AF27" s="107"/>
      <c r="AG27" s="107"/>
      <c r="AH27" s="107"/>
      <c r="AI27" s="107"/>
      <c r="AJ27" s="107"/>
      <c r="AK27" s="107"/>
      <c r="AL27" s="107"/>
      <c r="AM27" s="98"/>
    </row>
    <row r="28" spans="1:39" x14ac:dyDescent="0.2">
      <c r="A28" s="144"/>
      <c r="B28" s="145"/>
      <c r="C28" s="145"/>
      <c r="D28" s="145"/>
      <c r="E28" s="145"/>
      <c r="F28" s="145"/>
      <c r="G28" s="145"/>
      <c r="H28" s="145"/>
      <c r="I28" s="146"/>
      <c r="J28">
        <v>13</v>
      </c>
      <c r="K28">
        <v>45</v>
      </c>
      <c r="L28">
        <f>K28*J28</f>
        <v>585</v>
      </c>
      <c r="S28" s="98"/>
      <c r="T28" s="106"/>
      <c r="U28" s="93"/>
      <c r="V28" s="107"/>
      <c r="W28" s="107"/>
      <c r="X28" s="107"/>
      <c r="Y28" s="107"/>
      <c r="Z28" s="107"/>
      <c r="AA28" s="107"/>
      <c r="AB28" s="107"/>
      <c r="AC28" s="98"/>
      <c r="AD28" s="106"/>
      <c r="AE28" s="93"/>
      <c r="AF28" s="107"/>
      <c r="AG28" s="107"/>
      <c r="AH28" s="107"/>
      <c r="AI28" s="107"/>
      <c r="AJ28" s="107"/>
      <c r="AK28" s="107"/>
      <c r="AL28" s="107"/>
      <c r="AM28" s="98"/>
    </row>
    <row r="29" spans="1:39" ht="13.5" thickBot="1" x14ac:dyDescent="0.25">
      <c r="A29" s="147"/>
      <c r="B29" s="148"/>
      <c r="C29" s="148"/>
      <c r="D29" s="148"/>
      <c r="E29" s="148"/>
      <c r="F29" s="148"/>
      <c r="G29" s="148"/>
      <c r="H29" s="148"/>
      <c r="I29" s="149"/>
      <c r="J29">
        <v>13</v>
      </c>
      <c r="K29">
        <v>78</v>
      </c>
      <c r="L29">
        <f>K29*J29</f>
        <v>1014</v>
      </c>
      <c r="S29" s="98"/>
      <c r="T29" s="106"/>
      <c r="U29" s="93"/>
      <c r="V29" s="107"/>
      <c r="W29" s="107"/>
      <c r="X29" s="107"/>
      <c r="Y29" s="107"/>
      <c r="Z29" s="107"/>
      <c r="AA29" s="107"/>
      <c r="AB29" s="107"/>
      <c r="AC29" s="98"/>
      <c r="AD29" s="106"/>
      <c r="AE29" s="93"/>
      <c r="AF29" s="107"/>
      <c r="AG29" s="107"/>
      <c r="AH29" s="107"/>
      <c r="AI29" s="107"/>
      <c r="AJ29" s="107"/>
      <c r="AK29" s="107"/>
      <c r="AL29" s="107"/>
      <c r="AM29" s="98"/>
    </row>
    <row r="30" spans="1:39" ht="13.5" thickBot="1" x14ac:dyDescent="0.25">
      <c r="A30" s="1"/>
      <c r="B30" s="1"/>
      <c r="C30" s="1"/>
      <c r="D30" s="1"/>
      <c r="E30" s="1"/>
      <c r="F30" s="1"/>
      <c r="G30" s="1"/>
      <c r="H30" s="1"/>
      <c r="I30" s="1"/>
      <c r="S30" s="98"/>
      <c r="T30" s="101"/>
      <c r="U30" s="102"/>
      <c r="V30" s="117"/>
      <c r="W30" s="117"/>
      <c r="X30" s="117"/>
      <c r="Y30" s="117"/>
      <c r="Z30" s="117"/>
      <c r="AA30" s="117"/>
      <c r="AB30" s="117"/>
      <c r="AC30" s="98"/>
      <c r="AD30" s="101"/>
      <c r="AE30" s="102"/>
      <c r="AF30" s="117"/>
      <c r="AG30" s="117"/>
      <c r="AH30" s="117"/>
      <c r="AI30" s="117"/>
      <c r="AJ30" s="117"/>
      <c r="AK30" s="117"/>
      <c r="AL30" s="117"/>
      <c r="AM30" s="98"/>
    </row>
    <row r="31" spans="1:39" ht="13.9" customHeight="1" thickBot="1" x14ac:dyDescent="0.25">
      <c r="A31" s="161" t="s">
        <v>134</v>
      </c>
      <c r="B31" s="162"/>
      <c r="C31" s="162"/>
      <c r="D31" s="162"/>
      <c r="E31" s="162"/>
      <c r="F31" s="163"/>
      <c r="G31" s="164" t="s">
        <v>140</v>
      </c>
      <c r="H31" s="186"/>
      <c r="I31" s="187"/>
      <c r="S31" s="98"/>
      <c r="T31" s="101"/>
      <c r="U31" s="102"/>
      <c r="V31" s="117"/>
      <c r="W31" s="117"/>
      <c r="X31" s="117"/>
      <c r="Y31" s="117"/>
      <c r="Z31" s="117"/>
      <c r="AA31" s="117"/>
      <c r="AB31" s="117"/>
      <c r="AC31" s="98"/>
      <c r="AD31" s="101"/>
      <c r="AE31" s="102"/>
      <c r="AF31" s="117"/>
      <c r="AG31" s="117"/>
      <c r="AH31" s="117"/>
      <c r="AI31" s="117"/>
      <c r="AJ31" s="117"/>
      <c r="AK31" s="117"/>
      <c r="AL31" s="117"/>
      <c r="AM31" s="98"/>
    </row>
    <row r="32" spans="1:39" ht="13.5" thickBot="1" x14ac:dyDescent="0.25">
      <c r="A32" s="194" t="s">
        <v>135</v>
      </c>
      <c r="B32" s="195"/>
      <c r="C32" s="120" t="s">
        <v>136</v>
      </c>
      <c r="D32" s="121" t="s">
        <v>137</v>
      </c>
      <c r="E32" s="194" t="s">
        <v>138</v>
      </c>
      <c r="F32" s="196"/>
      <c r="G32" s="188"/>
      <c r="H32" s="189"/>
      <c r="I32" s="190"/>
      <c r="S32" s="98"/>
      <c r="T32" s="101"/>
      <c r="U32" s="102"/>
      <c r="V32" s="117"/>
      <c r="W32" s="117"/>
      <c r="X32" s="117"/>
      <c r="Y32" s="117"/>
      <c r="Z32" s="117"/>
      <c r="AA32" s="117"/>
      <c r="AB32" s="117"/>
      <c r="AC32" s="98"/>
      <c r="AD32" s="101"/>
      <c r="AE32" s="102"/>
      <c r="AF32" s="117"/>
      <c r="AG32" s="117"/>
      <c r="AH32" s="117"/>
      <c r="AI32" s="117"/>
      <c r="AJ32" s="117"/>
      <c r="AK32" s="117"/>
      <c r="AL32" s="117"/>
      <c r="AM32" s="98"/>
    </row>
    <row r="33" spans="1:39" ht="14.25" thickTop="1" thickBot="1" x14ac:dyDescent="0.25">
      <c r="A33" s="178">
        <v>13</v>
      </c>
      <c r="B33" s="179"/>
      <c r="C33" s="122">
        <v>26</v>
      </c>
      <c r="D33" s="123">
        <f>C33/A33*60</f>
        <v>120</v>
      </c>
      <c r="E33" s="180" t="s">
        <v>152</v>
      </c>
      <c r="F33" s="181"/>
      <c r="G33" s="191"/>
      <c r="H33" s="192"/>
      <c r="I33" s="193"/>
      <c r="S33" s="98"/>
      <c r="T33" s="101"/>
      <c r="U33" s="102"/>
      <c r="V33" s="117"/>
      <c r="W33" s="117"/>
      <c r="X33" s="117"/>
      <c r="Y33" s="117"/>
      <c r="Z33" s="117"/>
      <c r="AA33" s="117"/>
      <c r="AB33" s="117"/>
      <c r="AC33" s="98"/>
      <c r="AD33" s="101"/>
      <c r="AE33" s="102"/>
      <c r="AF33" s="117"/>
      <c r="AG33" s="117"/>
      <c r="AH33" s="117"/>
      <c r="AI33" s="117"/>
      <c r="AJ33" s="117"/>
      <c r="AK33" s="117"/>
      <c r="AL33" s="117"/>
      <c r="AM33" s="98"/>
    </row>
    <row r="34" spans="1:39" x14ac:dyDescent="0.2">
      <c r="A34" s="1"/>
      <c r="B34" s="1"/>
      <c r="C34" s="1"/>
      <c r="D34" s="1"/>
      <c r="E34" s="1"/>
      <c r="F34" s="1"/>
      <c r="G34" s="1"/>
      <c r="H34" s="1"/>
      <c r="I34" s="1"/>
      <c r="S34" s="98"/>
      <c r="T34" s="101"/>
      <c r="U34" s="102"/>
      <c r="V34" s="117"/>
      <c r="W34" s="117"/>
      <c r="X34" s="117"/>
      <c r="Y34" s="117"/>
      <c r="Z34" s="117"/>
      <c r="AA34" s="117"/>
      <c r="AB34" s="117"/>
      <c r="AC34" s="98"/>
      <c r="AD34" s="101"/>
      <c r="AE34" s="102"/>
      <c r="AF34" s="117"/>
      <c r="AG34" s="117"/>
      <c r="AH34" s="117"/>
      <c r="AI34" s="117"/>
      <c r="AJ34" s="117"/>
      <c r="AK34" s="117"/>
      <c r="AL34" s="117"/>
      <c r="AM34" s="98"/>
    </row>
    <row r="35" spans="1:39" x14ac:dyDescent="0.2">
      <c r="A35" s="1"/>
      <c r="B35" s="1"/>
      <c r="C35" s="1"/>
      <c r="D35" s="1"/>
      <c r="E35" s="1"/>
      <c r="F35" s="1"/>
      <c r="G35" s="1"/>
      <c r="H35" s="1"/>
      <c r="I35" s="1"/>
      <c r="S35" s="98"/>
      <c r="T35" s="101"/>
      <c r="U35" s="102"/>
      <c r="V35" s="91"/>
      <c r="W35" s="91"/>
      <c r="X35" s="91"/>
      <c r="Y35" s="91"/>
      <c r="Z35" s="91"/>
      <c r="AA35" s="91"/>
      <c r="AB35" s="91"/>
      <c r="AC35" s="98"/>
      <c r="AD35" s="101"/>
      <c r="AE35" s="102"/>
      <c r="AF35" s="91"/>
      <c r="AG35" s="91"/>
      <c r="AH35" s="91"/>
      <c r="AI35" s="91"/>
      <c r="AJ35" s="91"/>
      <c r="AK35" s="91"/>
      <c r="AL35" s="91"/>
      <c r="AM35" s="98"/>
    </row>
    <row r="36" spans="1:39" x14ac:dyDescent="0.2">
      <c r="A36" s="3" t="s">
        <v>47</v>
      </c>
      <c r="B36" s="1"/>
      <c r="C36" s="1"/>
      <c r="D36" s="1"/>
      <c r="E36" s="1"/>
      <c r="F36" s="1"/>
      <c r="G36" s="1"/>
      <c r="H36" s="1"/>
      <c r="I36" s="1"/>
      <c r="S36" s="98"/>
      <c r="T36" s="98"/>
      <c r="U36" s="98"/>
      <c r="V36" s="98"/>
      <c r="W36" s="98"/>
      <c r="X36" s="98"/>
      <c r="Y36" s="98"/>
      <c r="Z36" s="103"/>
      <c r="AA36" s="98"/>
      <c r="AB36" s="98"/>
      <c r="AC36" s="98"/>
      <c r="AD36" s="98"/>
      <c r="AE36" s="98"/>
      <c r="AF36" s="98"/>
      <c r="AG36" s="98"/>
      <c r="AH36" s="98"/>
      <c r="AI36" s="98"/>
      <c r="AJ36" s="103"/>
      <c r="AK36" s="98"/>
      <c r="AL36" s="98"/>
      <c r="AM36" s="98"/>
    </row>
    <row r="37" spans="1:39" x14ac:dyDescent="0.2">
      <c r="A37" s="1" t="s">
        <v>18</v>
      </c>
      <c r="B37" s="1"/>
      <c r="C37" s="1"/>
      <c r="D37" s="1"/>
      <c r="E37" s="1"/>
      <c r="F37" s="1"/>
      <c r="G37" s="1"/>
      <c r="H37" s="1"/>
      <c r="I37" s="1"/>
      <c r="S37" s="98"/>
      <c r="T37" s="106"/>
      <c r="U37" s="93"/>
      <c r="V37" s="107"/>
      <c r="W37" s="107"/>
      <c r="X37" s="107"/>
      <c r="Y37" s="107"/>
      <c r="Z37" s="107"/>
      <c r="AA37" s="107"/>
      <c r="AB37" s="107"/>
      <c r="AC37" s="98"/>
      <c r="AD37" s="106"/>
      <c r="AE37" s="93"/>
      <c r="AF37" s="107"/>
      <c r="AG37" s="107"/>
      <c r="AH37" s="107"/>
      <c r="AI37" s="107"/>
      <c r="AJ37" s="107"/>
      <c r="AK37" s="107"/>
      <c r="AL37" s="107"/>
      <c r="AM37" s="98"/>
    </row>
    <row r="38" spans="1:39" x14ac:dyDescent="0.2">
      <c r="A38" s="1" t="s">
        <v>34</v>
      </c>
      <c r="B38" s="1"/>
      <c r="C38" s="1"/>
      <c r="D38" s="1"/>
      <c r="E38" s="1"/>
      <c r="F38" s="1"/>
      <c r="G38" s="1"/>
      <c r="H38" s="1"/>
      <c r="I38" s="1"/>
      <c r="S38" s="98"/>
      <c r="T38" s="106"/>
      <c r="U38" s="93"/>
      <c r="V38" s="107"/>
      <c r="W38" s="107"/>
      <c r="X38" s="107"/>
      <c r="Y38" s="107"/>
      <c r="Z38" s="107"/>
      <c r="AA38" s="107"/>
      <c r="AB38" s="107"/>
      <c r="AC38" s="98"/>
      <c r="AD38" s="106"/>
      <c r="AE38" s="93"/>
      <c r="AF38" s="107"/>
      <c r="AG38" s="107"/>
      <c r="AH38" s="107"/>
      <c r="AI38" s="107"/>
      <c r="AJ38" s="107"/>
      <c r="AK38" s="107"/>
      <c r="AL38" s="107"/>
      <c r="AM38" s="98"/>
    </row>
    <row r="39" spans="1:39" x14ac:dyDescent="0.2">
      <c r="A39" s="90" t="s">
        <v>132</v>
      </c>
      <c r="S39" s="98"/>
      <c r="T39" s="106"/>
      <c r="U39" s="93"/>
      <c r="V39" s="107"/>
      <c r="W39" s="107"/>
      <c r="X39" s="107"/>
      <c r="Y39" s="107"/>
      <c r="Z39" s="107"/>
      <c r="AA39" s="107"/>
      <c r="AB39" s="107"/>
      <c r="AC39" s="98"/>
      <c r="AD39" s="106"/>
      <c r="AE39" s="93"/>
      <c r="AF39" s="107"/>
      <c r="AG39" s="107"/>
      <c r="AH39" s="107"/>
      <c r="AI39" s="107"/>
      <c r="AJ39" s="107"/>
      <c r="AK39" s="107"/>
      <c r="AL39" s="107"/>
      <c r="AM39" s="98"/>
    </row>
    <row r="40" spans="1:39" x14ac:dyDescent="0.2">
      <c r="A40" s="2"/>
      <c r="S40" s="98"/>
      <c r="T40" s="106"/>
      <c r="U40" s="93"/>
      <c r="V40" s="107"/>
      <c r="W40" s="107"/>
      <c r="X40" s="107"/>
      <c r="Y40" s="107"/>
      <c r="Z40" s="107"/>
      <c r="AA40" s="107"/>
      <c r="AB40" s="107"/>
      <c r="AC40" s="98"/>
      <c r="AD40" s="106"/>
      <c r="AE40" s="93"/>
      <c r="AF40" s="107"/>
      <c r="AG40" s="107"/>
      <c r="AH40" s="107"/>
      <c r="AI40" s="107"/>
      <c r="AJ40" s="107"/>
      <c r="AK40" s="107"/>
      <c r="AL40" s="107"/>
      <c r="AM40" s="98"/>
    </row>
    <row r="41" spans="1:39" x14ac:dyDescent="0.2">
      <c r="A41" s="158" t="s">
        <v>16</v>
      </c>
      <c r="B41" s="158"/>
      <c r="C41" s="158"/>
      <c r="D41" s="158"/>
      <c r="E41" s="158"/>
      <c r="F41" s="158"/>
      <c r="G41" s="158"/>
      <c r="H41" s="158"/>
      <c r="I41" s="158"/>
      <c r="S41" s="98"/>
      <c r="T41" s="106"/>
      <c r="U41" s="93"/>
      <c r="V41" s="107"/>
      <c r="W41" s="107"/>
      <c r="X41" s="107"/>
      <c r="Y41" s="107"/>
      <c r="Z41" s="107"/>
      <c r="AA41" s="107"/>
      <c r="AB41" s="107"/>
      <c r="AC41" s="98"/>
      <c r="AD41" s="106"/>
      <c r="AE41" s="93"/>
      <c r="AF41" s="107"/>
      <c r="AG41" s="107"/>
      <c r="AH41" s="107"/>
      <c r="AI41" s="107"/>
      <c r="AJ41" s="107"/>
      <c r="AK41" s="107"/>
      <c r="AL41" s="107"/>
      <c r="AM41" s="98"/>
    </row>
    <row r="42" spans="1:39" x14ac:dyDescent="0.2">
      <c r="A42" s="118"/>
      <c r="B42" s="76" t="s">
        <v>117</v>
      </c>
      <c r="C42" s="77" t="s">
        <v>118</v>
      </c>
      <c r="D42" s="118"/>
      <c r="E42" s="118"/>
      <c r="F42" s="118"/>
      <c r="G42" s="118"/>
      <c r="H42" s="118"/>
      <c r="I42" s="118"/>
      <c r="S42" s="98"/>
      <c r="T42" s="106"/>
      <c r="U42" s="93"/>
      <c r="V42" s="107"/>
      <c r="W42" s="107"/>
      <c r="X42" s="107"/>
      <c r="Y42" s="107"/>
      <c r="Z42" s="107"/>
      <c r="AA42" s="107"/>
      <c r="AB42" s="107"/>
      <c r="AC42" s="98"/>
      <c r="AD42" s="106"/>
      <c r="AE42" s="93"/>
      <c r="AF42" s="107"/>
      <c r="AG42" s="107"/>
      <c r="AH42" s="107"/>
      <c r="AI42" s="107"/>
      <c r="AJ42" s="107"/>
      <c r="AK42" s="107"/>
      <c r="AL42" s="107"/>
      <c r="AM42" s="98"/>
    </row>
    <row r="43" spans="1:39" x14ac:dyDescent="0.2">
      <c r="A43" s="118"/>
      <c r="B43" s="19" t="s">
        <v>119</v>
      </c>
      <c r="C43" s="77" t="s">
        <v>121</v>
      </c>
      <c r="D43" s="118"/>
      <c r="E43" s="118"/>
      <c r="F43" s="118"/>
      <c r="G43" s="118"/>
      <c r="H43" s="118"/>
      <c r="I43" s="118"/>
      <c r="S43" s="98"/>
      <c r="T43" s="106"/>
      <c r="U43" s="93"/>
      <c r="V43" s="107"/>
      <c r="W43" s="107"/>
      <c r="X43" s="107"/>
      <c r="Y43" s="107"/>
      <c r="Z43" s="107"/>
      <c r="AA43" s="107"/>
      <c r="AB43" s="107"/>
      <c r="AC43" s="98"/>
      <c r="AD43" s="106"/>
      <c r="AE43" s="93"/>
      <c r="AF43" s="107"/>
      <c r="AG43" s="107"/>
      <c r="AH43" s="107"/>
      <c r="AI43" s="107"/>
      <c r="AJ43" s="107"/>
      <c r="AK43" s="107"/>
      <c r="AL43" s="107"/>
      <c r="AM43" s="98"/>
    </row>
    <row r="44" spans="1:39" x14ac:dyDescent="0.2">
      <c r="A44" s="118"/>
      <c r="B44" s="118"/>
      <c r="C44" s="118"/>
      <c r="D44" s="118"/>
      <c r="E44" s="118"/>
      <c r="F44" s="118"/>
      <c r="G44" s="118"/>
      <c r="H44" s="118"/>
      <c r="I44" s="118"/>
      <c r="S44" s="98"/>
      <c r="T44" s="106"/>
      <c r="U44" s="93"/>
      <c r="V44" s="107"/>
      <c r="W44" s="107"/>
      <c r="X44" s="107"/>
      <c r="Y44" s="107"/>
      <c r="Z44" s="107"/>
      <c r="AA44" s="107"/>
      <c r="AB44" s="107"/>
      <c r="AC44" s="98"/>
      <c r="AD44" s="106"/>
      <c r="AE44" s="93"/>
      <c r="AF44" s="107"/>
      <c r="AG44" s="107"/>
      <c r="AH44" s="107"/>
      <c r="AI44" s="107"/>
      <c r="AJ44" s="107"/>
      <c r="AK44" s="107"/>
      <c r="AL44" s="107"/>
      <c r="AM44" s="98"/>
    </row>
    <row r="45" spans="1:39" x14ac:dyDescent="0.2">
      <c r="B45" s="17" t="s">
        <v>1</v>
      </c>
      <c r="C45" s="4" t="s">
        <v>99</v>
      </c>
      <c r="D45" s="4"/>
      <c r="E45" s="4"/>
      <c r="F45" s="4"/>
      <c r="G45" s="4"/>
      <c r="H45" s="4"/>
      <c r="I45" s="4"/>
      <c r="S45" s="98"/>
      <c r="T45" s="106"/>
      <c r="U45" s="93"/>
      <c r="V45" s="107"/>
      <c r="W45" s="107"/>
      <c r="X45" s="107"/>
      <c r="Y45" s="107"/>
      <c r="Z45" s="107"/>
      <c r="AA45" s="107"/>
      <c r="AB45" s="107"/>
      <c r="AC45" s="98"/>
      <c r="AD45" s="106"/>
      <c r="AE45" s="93"/>
      <c r="AF45" s="107"/>
      <c r="AG45" s="107"/>
      <c r="AH45" s="107"/>
      <c r="AI45" s="107"/>
      <c r="AJ45" s="107"/>
      <c r="AK45" s="107"/>
      <c r="AL45" s="107"/>
      <c r="AM45" s="98"/>
    </row>
    <row r="46" spans="1:39" x14ac:dyDescent="0.2">
      <c r="B46" s="17"/>
      <c r="C46" s="4" t="s">
        <v>100</v>
      </c>
      <c r="D46" s="4"/>
      <c r="E46" s="4"/>
      <c r="F46" s="4"/>
      <c r="G46" s="4"/>
      <c r="H46" s="4"/>
      <c r="I46" s="4"/>
      <c r="S46" s="98"/>
      <c r="T46" s="106"/>
      <c r="U46" s="108"/>
      <c r="V46" s="107"/>
      <c r="W46" s="107"/>
      <c r="X46" s="107"/>
      <c r="Y46" s="107"/>
      <c r="Z46" s="107"/>
      <c r="AA46" s="107"/>
      <c r="AB46" s="107"/>
      <c r="AC46" s="98"/>
      <c r="AD46" s="106"/>
      <c r="AE46" s="108"/>
      <c r="AF46" s="107"/>
      <c r="AG46" s="107"/>
      <c r="AH46" s="107"/>
      <c r="AI46" s="107"/>
      <c r="AJ46" s="107"/>
      <c r="AK46" s="107"/>
      <c r="AL46" s="107"/>
      <c r="AM46" s="98"/>
    </row>
    <row r="47" spans="1:39" x14ac:dyDescent="0.2">
      <c r="B47" s="17"/>
      <c r="C47" s="4" t="s">
        <v>101</v>
      </c>
      <c r="D47" s="4"/>
      <c r="E47" s="4"/>
      <c r="F47" s="4"/>
      <c r="G47" s="4"/>
      <c r="H47" s="4"/>
      <c r="I47" s="4"/>
      <c r="S47" s="98"/>
      <c r="T47" s="98"/>
      <c r="U47" s="109"/>
      <c r="V47" s="110"/>
      <c r="W47" s="110"/>
      <c r="X47" s="110"/>
      <c r="Y47" s="110"/>
      <c r="Z47" s="110"/>
      <c r="AA47" s="111"/>
      <c r="AB47" s="111"/>
      <c r="AC47" s="98"/>
      <c r="AD47" s="98"/>
      <c r="AE47" s="109"/>
      <c r="AF47" s="110"/>
      <c r="AG47" s="110"/>
      <c r="AH47" s="110"/>
      <c r="AI47" s="110"/>
      <c r="AJ47" s="110"/>
      <c r="AK47" s="111"/>
      <c r="AL47" s="111"/>
      <c r="AM47" s="98"/>
    </row>
    <row r="48" spans="1:39" x14ac:dyDescent="0.2">
      <c r="B48" s="17"/>
      <c r="C48" s="4"/>
      <c r="D48" s="4"/>
      <c r="E48" s="4"/>
      <c r="F48" s="4"/>
      <c r="G48" s="4"/>
      <c r="H48" s="4"/>
      <c r="I48" s="4"/>
      <c r="S48" s="98"/>
      <c r="T48" s="98"/>
      <c r="U48" s="98"/>
      <c r="V48" s="98"/>
      <c r="W48" s="98"/>
      <c r="X48" s="98"/>
      <c r="Y48" s="98"/>
      <c r="Z48" s="98"/>
      <c r="AA48" s="98"/>
      <c r="AB48" s="98"/>
      <c r="AC48" s="98"/>
      <c r="AD48" s="98"/>
      <c r="AE48" s="98"/>
      <c r="AF48" s="98"/>
      <c r="AG48" s="98"/>
      <c r="AH48" s="98"/>
      <c r="AI48" s="98"/>
      <c r="AJ48" s="98"/>
      <c r="AK48" s="98"/>
      <c r="AL48" s="98"/>
      <c r="AM48" s="98"/>
    </row>
    <row r="49" spans="2:39" ht="15.75" x14ac:dyDescent="0.25">
      <c r="B49" s="17" t="s">
        <v>17</v>
      </c>
      <c r="C49" s="4" t="s">
        <v>44</v>
      </c>
      <c r="D49" s="4"/>
      <c r="E49" s="4"/>
      <c r="F49" s="4"/>
      <c r="G49" s="4"/>
      <c r="H49" s="4"/>
      <c r="I49" s="4"/>
      <c r="S49" s="98"/>
      <c r="T49" s="183"/>
      <c r="U49" s="183"/>
      <c r="V49" s="99"/>
      <c r="W49" s="97"/>
      <c r="X49" s="97"/>
      <c r="Y49" s="97"/>
      <c r="Z49" s="97"/>
      <c r="AA49" s="97"/>
      <c r="AB49" s="97"/>
      <c r="AC49" s="98"/>
      <c r="AD49" s="183"/>
      <c r="AE49" s="183"/>
      <c r="AF49" s="99"/>
      <c r="AG49" s="97"/>
      <c r="AH49" s="97"/>
      <c r="AI49" s="97"/>
      <c r="AJ49" s="97"/>
      <c r="AK49" s="97"/>
      <c r="AL49" s="97"/>
      <c r="AM49" s="98"/>
    </row>
    <row r="50" spans="2:39" ht="15.75" x14ac:dyDescent="0.25">
      <c r="B50" s="19" t="s">
        <v>49</v>
      </c>
      <c r="C50" s="4" t="s">
        <v>51</v>
      </c>
      <c r="D50" s="4"/>
      <c r="E50" s="4"/>
      <c r="F50" s="4"/>
      <c r="G50" s="4"/>
      <c r="H50" s="4"/>
      <c r="I50" s="4"/>
      <c r="S50" s="100"/>
      <c r="T50" s="101"/>
      <c r="U50" s="101"/>
      <c r="V50" s="91"/>
      <c r="W50" s="91"/>
      <c r="X50" s="91"/>
      <c r="Y50" s="91"/>
      <c r="Z50" s="91"/>
      <c r="AA50" s="91"/>
      <c r="AB50" s="91"/>
      <c r="AC50" s="100"/>
      <c r="AD50" s="101"/>
      <c r="AE50" s="101"/>
      <c r="AF50" s="91"/>
      <c r="AG50" s="91"/>
      <c r="AH50" s="91"/>
      <c r="AI50" s="91"/>
      <c r="AJ50" s="91"/>
      <c r="AK50" s="91"/>
      <c r="AL50" s="91"/>
      <c r="AM50" s="98"/>
    </row>
    <row r="51" spans="2:39" x14ac:dyDescent="0.2">
      <c r="B51" s="19" t="s">
        <v>50</v>
      </c>
      <c r="C51" s="4" t="s">
        <v>52</v>
      </c>
      <c r="D51" s="4"/>
      <c r="E51" s="4"/>
      <c r="F51" s="4"/>
      <c r="G51" s="4"/>
      <c r="H51" s="4"/>
      <c r="I51" s="4"/>
      <c r="S51" s="98"/>
      <c r="T51" s="101"/>
      <c r="U51" s="102"/>
      <c r="V51" s="91"/>
      <c r="W51" s="91"/>
      <c r="X51" s="91"/>
      <c r="Y51" s="91"/>
      <c r="Z51" s="91"/>
      <c r="AA51" s="91"/>
      <c r="AB51" s="91"/>
      <c r="AC51" s="98"/>
      <c r="AD51" s="101"/>
      <c r="AE51" s="102"/>
      <c r="AF51" s="91"/>
      <c r="AG51" s="91"/>
      <c r="AH51" s="91"/>
      <c r="AI51" s="91"/>
      <c r="AJ51" s="91"/>
      <c r="AK51" s="91"/>
      <c r="AL51" s="91"/>
      <c r="AM51" s="98"/>
    </row>
    <row r="52" spans="2:39" x14ac:dyDescent="0.2">
      <c r="B52" s="17"/>
      <c r="C52" s="4"/>
      <c r="D52" s="4"/>
      <c r="E52" s="4"/>
      <c r="F52" s="4"/>
      <c r="G52" s="4"/>
      <c r="H52" s="4"/>
      <c r="I52" s="4"/>
      <c r="S52" s="98"/>
      <c r="T52" s="98"/>
      <c r="U52" s="98"/>
      <c r="V52" s="98"/>
      <c r="W52" s="98"/>
      <c r="X52" s="98"/>
      <c r="Y52" s="98"/>
      <c r="Z52" s="103"/>
      <c r="AA52" s="98"/>
      <c r="AB52" s="98"/>
      <c r="AC52" s="98"/>
      <c r="AD52" s="98"/>
      <c r="AE52" s="98"/>
      <c r="AF52" s="98"/>
      <c r="AG52" s="98"/>
      <c r="AH52" s="98"/>
      <c r="AI52" s="98"/>
      <c r="AJ52" s="103"/>
      <c r="AK52" s="98"/>
      <c r="AL52" s="98"/>
      <c r="AM52" s="98"/>
    </row>
    <row r="53" spans="2:39" x14ac:dyDescent="0.2">
      <c r="B53" s="17" t="s">
        <v>19</v>
      </c>
      <c r="C53" s="4" t="s">
        <v>20</v>
      </c>
      <c r="D53" s="4"/>
      <c r="E53" s="4"/>
      <c r="F53" s="4"/>
      <c r="G53" s="4"/>
      <c r="H53" s="4"/>
      <c r="I53" s="4"/>
      <c r="S53" s="98"/>
      <c r="T53" s="106"/>
      <c r="U53" s="93"/>
      <c r="V53" s="107"/>
      <c r="W53" s="107"/>
      <c r="X53" s="107"/>
      <c r="Y53" s="107"/>
      <c r="Z53" s="107"/>
      <c r="AA53" s="107"/>
      <c r="AB53" s="107"/>
      <c r="AC53" s="98"/>
      <c r="AD53" s="106"/>
      <c r="AE53" s="93"/>
      <c r="AF53" s="107"/>
      <c r="AG53" s="107"/>
      <c r="AH53" s="107"/>
      <c r="AI53" s="107"/>
      <c r="AJ53" s="107"/>
      <c r="AK53" s="107"/>
      <c r="AL53" s="107"/>
      <c r="AM53" s="98"/>
    </row>
    <row r="54" spans="2:39" x14ac:dyDescent="0.2">
      <c r="B54" s="17"/>
      <c r="C54" s="4" t="s">
        <v>48</v>
      </c>
      <c r="D54" s="4"/>
      <c r="E54" s="4"/>
      <c r="F54" s="4"/>
      <c r="G54" s="4"/>
      <c r="H54" s="4"/>
      <c r="I54" s="4"/>
      <c r="S54" s="98"/>
      <c r="T54" s="106"/>
      <c r="U54" s="93"/>
      <c r="V54" s="107"/>
      <c r="W54" s="107"/>
      <c r="X54" s="107"/>
      <c r="Y54" s="107"/>
      <c r="Z54" s="107"/>
      <c r="AA54" s="107"/>
      <c r="AB54" s="107"/>
      <c r="AC54" s="98"/>
      <c r="AD54" s="106"/>
      <c r="AE54" s="93"/>
      <c r="AF54" s="107"/>
      <c r="AG54" s="107"/>
      <c r="AH54" s="107"/>
      <c r="AI54" s="107"/>
      <c r="AJ54" s="107"/>
      <c r="AK54" s="107"/>
      <c r="AL54" s="107"/>
      <c r="AM54" s="98"/>
    </row>
    <row r="55" spans="2:39" x14ac:dyDescent="0.2">
      <c r="B55" s="17"/>
      <c r="C55" s="4" t="s">
        <v>45</v>
      </c>
      <c r="S55" s="98"/>
      <c r="T55" s="106"/>
      <c r="U55" s="93"/>
      <c r="V55" s="107"/>
      <c r="W55" s="107"/>
      <c r="X55" s="107"/>
      <c r="Y55" s="107"/>
      <c r="Z55" s="107"/>
      <c r="AA55" s="107"/>
      <c r="AB55" s="107"/>
      <c r="AC55" s="98"/>
      <c r="AD55" s="106"/>
      <c r="AE55" s="93"/>
      <c r="AF55" s="107"/>
      <c r="AG55" s="107"/>
      <c r="AH55" s="107"/>
      <c r="AI55" s="107"/>
      <c r="AJ55" s="107"/>
      <c r="AK55" s="107"/>
      <c r="AL55" s="107"/>
      <c r="AM55" s="98"/>
    </row>
    <row r="56" spans="2:39" ht="13.5" thickBot="1" x14ac:dyDescent="0.25">
      <c r="B56" s="17"/>
      <c r="C56" s="4"/>
      <c r="S56" s="98"/>
      <c r="T56" s="106"/>
      <c r="U56" s="93"/>
      <c r="V56" s="107"/>
      <c r="W56" s="107"/>
      <c r="X56" s="107"/>
      <c r="Y56" s="107"/>
      <c r="Z56" s="107"/>
      <c r="AA56" s="107"/>
      <c r="AB56" s="107"/>
      <c r="AC56" s="98"/>
      <c r="AD56" s="106"/>
      <c r="AE56" s="93"/>
      <c r="AF56" s="107"/>
      <c r="AG56" s="107"/>
      <c r="AH56" s="107"/>
      <c r="AI56" s="107"/>
      <c r="AJ56" s="107"/>
      <c r="AK56" s="107"/>
      <c r="AL56" s="107"/>
      <c r="AM56" s="98"/>
    </row>
    <row r="57" spans="2:39" x14ac:dyDescent="0.2">
      <c r="B57" s="20" t="s">
        <v>53</v>
      </c>
      <c r="C57" s="10" t="s">
        <v>26</v>
      </c>
      <c r="D57" s="11" t="s">
        <v>21</v>
      </c>
      <c r="E57" s="11" t="s">
        <v>22</v>
      </c>
      <c r="F57" s="11" t="s">
        <v>23</v>
      </c>
      <c r="G57" s="11" t="s">
        <v>24</v>
      </c>
      <c r="H57" s="11" t="s">
        <v>25</v>
      </c>
      <c r="I57" s="12" t="s">
        <v>28</v>
      </c>
      <c r="S57" s="98"/>
      <c r="T57" s="106"/>
      <c r="U57" s="93"/>
      <c r="V57" s="107"/>
      <c r="W57" s="107"/>
      <c r="X57" s="107"/>
      <c r="Y57" s="107"/>
      <c r="Z57" s="107"/>
      <c r="AA57" s="107"/>
      <c r="AB57" s="107"/>
      <c r="AC57" s="98"/>
      <c r="AD57" s="106"/>
      <c r="AE57" s="93"/>
      <c r="AF57" s="107"/>
      <c r="AG57" s="107"/>
      <c r="AH57" s="107"/>
      <c r="AI57" s="107"/>
      <c r="AJ57" s="107"/>
      <c r="AK57" s="107"/>
      <c r="AL57" s="107"/>
      <c r="AM57" s="98"/>
    </row>
    <row r="58" spans="2:39" ht="13.5" thickBot="1" x14ac:dyDescent="0.25">
      <c r="B58" s="17"/>
      <c r="C58" s="15" t="s">
        <v>27</v>
      </c>
      <c r="D58" s="13">
        <v>13</v>
      </c>
      <c r="E58" s="13">
        <v>13</v>
      </c>
      <c r="F58" s="13">
        <v>6</v>
      </c>
      <c r="G58" s="13">
        <v>5</v>
      </c>
      <c r="H58" s="13">
        <v>13</v>
      </c>
      <c r="I58" s="14">
        <f>SUM(D58:H58)</f>
        <v>50</v>
      </c>
      <c r="S58" s="98"/>
      <c r="T58" s="106"/>
      <c r="U58" s="93"/>
      <c r="V58" s="107"/>
      <c r="W58" s="107"/>
      <c r="X58" s="107"/>
      <c r="Y58" s="107"/>
      <c r="Z58" s="107"/>
      <c r="AA58" s="107"/>
      <c r="AB58" s="107"/>
      <c r="AC58" s="98"/>
      <c r="AD58" s="106"/>
      <c r="AE58" s="93"/>
      <c r="AF58" s="107"/>
      <c r="AG58" s="107"/>
      <c r="AH58" s="107"/>
      <c r="AI58" s="107"/>
      <c r="AJ58" s="107"/>
      <c r="AK58" s="107"/>
      <c r="AL58" s="107"/>
      <c r="AM58" s="98"/>
    </row>
    <row r="59" spans="2:39" x14ac:dyDescent="0.2">
      <c r="B59" s="17"/>
      <c r="S59" s="98"/>
      <c r="T59" s="106"/>
      <c r="U59" s="93"/>
      <c r="V59" s="107"/>
      <c r="W59" s="107"/>
      <c r="X59" s="107"/>
      <c r="Y59" s="107"/>
      <c r="Z59" s="107"/>
      <c r="AA59" s="107"/>
      <c r="AB59" s="107"/>
      <c r="AC59" s="98"/>
      <c r="AD59" s="106"/>
      <c r="AE59" s="93"/>
      <c r="AF59" s="107"/>
      <c r="AG59" s="107"/>
      <c r="AH59" s="107"/>
      <c r="AI59" s="107"/>
      <c r="AJ59" s="107"/>
      <c r="AK59" s="107"/>
      <c r="AL59" s="107"/>
      <c r="AM59" s="98"/>
    </row>
    <row r="60" spans="2:39" x14ac:dyDescent="0.2">
      <c r="B60" s="17" t="s">
        <v>29</v>
      </c>
      <c r="C60" s="4" t="s">
        <v>31</v>
      </c>
      <c r="S60" s="98"/>
      <c r="T60" s="106"/>
      <c r="U60" s="93"/>
      <c r="V60" s="107"/>
      <c r="W60" s="107"/>
      <c r="X60" s="107"/>
      <c r="Y60" s="107"/>
      <c r="Z60" s="107"/>
      <c r="AA60" s="107"/>
      <c r="AB60" s="107"/>
      <c r="AC60" s="98"/>
      <c r="AD60" s="106"/>
      <c r="AE60" s="93"/>
      <c r="AF60" s="107"/>
      <c r="AG60" s="107"/>
      <c r="AH60" s="107"/>
      <c r="AI60" s="107"/>
      <c r="AJ60" s="107"/>
      <c r="AK60" s="107"/>
      <c r="AL60" s="107"/>
      <c r="AM60" s="98"/>
    </row>
    <row r="61" spans="2:39" x14ac:dyDescent="0.2">
      <c r="B61" s="17" t="s">
        <v>30</v>
      </c>
      <c r="C61" s="4" t="s">
        <v>32</v>
      </c>
      <c r="S61" s="98"/>
      <c r="T61" s="106"/>
      <c r="U61" s="93"/>
      <c r="V61" s="107"/>
      <c r="W61" s="107"/>
      <c r="X61" s="107"/>
      <c r="Y61" s="107"/>
      <c r="Z61" s="107"/>
      <c r="AA61" s="107"/>
      <c r="AB61" s="107"/>
      <c r="AC61" s="98"/>
      <c r="AD61" s="106"/>
      <c r="AE61" s="93"/>
      <c r="AF61" s="107"/>
      <c r="AG61" s="107"/>
      <c r="AH61" s="107"/>
      <c r="AI61" s="107"/>
      <c r="AJ61" s="107"/>
      <c r="AK61" s="107"/>
      <c r="AL61" s="107"/>
      <c r="AM61" s="98"/>
    </row>
    <row r="62" spans="2:39" x14ac:dyDescent="0.2">
      <c r="B62" s="17"/>
      <c r="S62" s="98"/>
      <c r="T62" s="106"/>
      <c r="U62" s="108"/>
      <c r="V62" s="107"/>
      <c r="W62" s="107"/>
      <c r="X62" s="107"/>
      <c r="Y62" s="107"/>
      <c r="Z62" s="107"/>
      <c r="AA62" s="107"/>
      <c r="AB62" s="107"/>
      <c r="AC62" s="98"/>
      <c r="AD62" s="106"/>
      <c r="AE62" s="108"/>
      <c r="AF62" s="107"/>
      <c r="AG62" s="107"/>
      <c r="AH62" s="107"/>
      <c r="AI62" s="107"/>
      <c r="AJ62" s="107"/>
      <c r="AK62" s="107"/>
      <c r="AL62" s="107"/>
      <c r="AM62" s="98"/>
    </row>
    <row r="63" spans="2:39" x14ac:dyDescent="0.2">
      <c r="B63" s="20" t="s">
        <v>53</v>
      </c>
      <c r="C63" s="6" t="s">
        <v>26</v>
      </c>
      <c r="D63" s="6" t="s">
        <v>21</v>
      </c>
      <c r="E63" s="6" t="s">
        <v>22</v>
      </c>
      <c r="F63" s="6" t="s">
        <v>23</v>
      </c>
      <c r="G63" s="6" t="s">
        <v>24</v>
      </c>
      <c r="H63" s="6" t="s">
        <v>25</v>
      </c>
      <c r="I63" s="8" t="s">
        <v>28</v>
      </c>
      <c r="S63" s="98"/>
      <c r="T63" s="98"/>
      <c r="U63" s="109"/>
      <c r="V63" s="110"/>
      <c r="W63" s="110"/>
      <c r="X63" s="110"/>
      <c r="Y63" s="110"/>
      <c r="Z63" s="110"/>
      <c r="AA63" s="111"/>
      <c r="AB63" s="111"/>
      <c r="AC63" s="98"/>
      <c r="AD63" s="98"/>
      <c r="AE63" s="109"/>
      <c r="AF63" s="110"/>
      <c r="AG63" s="110"/>
      <c r="AH63" s="110"/>
      <c r="AI63" s="110"/>
      <c r="AJ63" s="110"/>
      <c r="AK63" s="111"/>
      <c r="AL63" s="111"/>
      <c r="AM63" s="98"/>
    </row>
    <row r="64" spans="2:39" x14ac:dyDescent="0.2">
      <c r="B64" s="17"/>
      <c r="C64" s="6" t="s">
        <v>27</v>
      </c>
      <c r="D64" s="5">
        <v>13</v>
      </c>
      <c r="E64" s="5">
        <v>13</v>
      </c>
      <c r="F64" s="5">
        <v>6</v>
      </c>
      <c r="G64" s="5">
        <v>5</v>
      </c>
      <c r="H64" s="5">
        <v>13</v>
      </c>
      <c r="I64" s="9">
        <f>SUM(D64:H64)</f>
        <v>50</v>
      </c>
      <c r="S64" s="98"/>
      <c r="T64" s="98"/>
      <c r="U64" s="98"/>
      <c r="V64" s="98"/>
      <c r="W64" s="98"/>
      <c r="X64" s="98"/>
      <c r="Y64" s="98"/>
      <c r="Z64" s="98"/>
      <c r="AA64" s="98"/>
      <c r="AB64" s="98"/>
      <c r="AC64" s="98"/>
      <c r="AD64" s="98"/>
      <c r="AE64" s="98"/>
      <c r="AF64" s="98"/>
      <c r="AG64" s="98"/>
      <c r="AH64" s="98"/>
      <c r="AI64" s="98"/>
      <c r="AJ64" s="98"/>
      <c r="AK64" s="98"/>
      <c r="AL64" s="98"/>
      <c r="AM64" s="98"/>
    </row>
    <row r="65" spans="2:39" ht="15.75" x14ac:dyDescent="0.25">
      <c r="B65" s="17"/>
      <c r="C65" s="6" t="s">
        <v>33</v>
      </c>
      <c r="D65" s="5">
        <v>45</v>
      </c>
      <c r="E65" s="5">
        <v>45</v>
      </c>
      <c r="F65" s="5">
        <v>90</v>
      </c>
      <c r="G65" s="5">
        <v>180</v>
      </c>
      <c r="H65" s="5">
        <v>45</v>
      </c>
      <c r="I65" s="9">
        <f>SUM(D65:H65)</f>
        <v>405</v>
      </c>
      <c r="S65" s="98"/>
      <c r="T65" s="183"/>
      <c r="U65" s="183"/>
      <c r="V65" s="99"/>
      <c r="W65" s="97"/>
      <c r="X65" s="97"/>
      <c r="Y65" s="97"/>
      <c r="Z65" s="97"/>
      <c r="AA65" s="97"/>
      <c r="AB65" s="97"/>
      <c r="AC65" s="98"/>
      <c r="AD65" s="183"/>
      <c r="AE65" s="183"/>
      <c r="AF65" s="99"/>
      <c r="AG65" s="97"/>
      <c r="AH65" s="97"/>
      <c r="AI65" s="97"/>
      <c r="AJ65" s="97"/>
      <c r="AK65" s="97"/>
      <c r="AL65" s="97"/>
      <c r="AM65" s="98"/>
    </row>
    <row r="66" spans="2:39" x14ac:dyDescent="0.2">
      <c r="B66" s="17"/>
      <c r="C66" s="6" t="s">
        <v>37</v>
      </c>
      <c r="D66" s="6">
        <f>D64*D65/60</f>
        <v>9.75</v>
      </c>
      <c r="E66" s="6">
        <f>E64*E65/60</f>
        <v>9.75</v>
      </c>
      <c r="F66" s="6">
        <f>F64*F65/60</f>
        <v>9</v>
      </c>
      <c r="G66" s="6">
        <f>G64*G65/60</f>
        <v>15</v>
      </c>
      <c r="H66" s="6">
        <f>H64*H65/60</f>
        <v>9.75</v>
      </c>
      <c r="I66" s="7">
        <f>SUM(D66:H66)</f>
        <v>53.25</v>
      </c>
      <c r="S66" s="98"/>
      <c r="T66" s="101"/>
      <c r="U66" s="101"/>
      <c r="V66" s="91"/>
      <c r="W66" s="91"/>
      <c r="X66" s="91"/>
      <c r="Y66" s="91"/>
      <c r="Z66" s="91"/>
      <c r="AA66" s="91"/>
      <c r="AB66" s="91"/>
      <c r="AC66" s="98"/>
      <c r="AD66" s="101"/>
      <c r="AE66" s="101"/>
      <c r="AF66" s="91"/>
      <c r="AG66" s="91"/>
      <c r="AH66" s="91"/>
      <c r="AI66" s="91"/>
      <c r="AJ66" s="91"/>
      <c r="AK66" s="91"/>
      <c r="AL66" s="91"/>
      <c r="AM66" s="98"/>
    </row>
    <row r="67" spans="2:39" ht="15.75" x14ac:dyDescent="0.25">
      <c r="B67" s="17"/>
      <c r="C67" s="159" t="s">
        <v>38</v>
      </c>
      <c r="D67" s="159"/>
      <c r="E67" s="159"/>
      <c r="F67" s="159"/>
      <c r="G67" s="159"/>
      <c r="H67" s="159"/>
      <c r="I67" s="159"/>
      <c r="S67" s="100"/>
      <c r="T67" s="101"/>
      <c r="U67" s="102"/>
      <c r="V67" s="91"/>
      <c r="W67" s="91"/>
      <c r="X67" s="91"/>
      <c r="Y67" s="91"/>
      <c r="Z67" s="91"/>
      <c r="AA67" s="91"/>
      <c r="AB67" s="91"/>
      <c r="AC67" s="100"/>
      <c r="AD67" s="101"/>
      <c r="AE67" s="102"/>
      <c r="AF67" s="91"/>
      <c r="AG67" s="91"/>
      <c r="AH67" s="91"/>
      <c r="AI67" s="91"/>
      <c r="AJ67" s="91"/>
      <c r="AK67" s="91"/>
      <c r="AL67" s="91"/>
      <c r="AM67" s="98"/>
    </row>
    <row r="68" spans="2:39" x14ac:dyDescent="0.2">
      <c r="B68" s="17"/>
      <c r="S68" s="98"/>
      <c r="T68" s="98"/>
      <c r="U68" s="98"/>
      <c r="V68" s="98"/>
      <c r="W68" s="98"/>
      <c r="X68" s="98"/>
      <c r="Y68" s="98"/>
      <c r="Z68" s="103"/>
      <c r="AA68" s="98"/>
      <c r="AB68" s="98"/>
      <c r="AC68" s="98"/>
      <c r="AD68" s="98"/>
      <c r="AE68" s="98"/>
      <c r="AF68" s="98"/>
      <c r="AG68" s="98"/>
      <c r="AH68" s="98"/>
      <c r="AI68" s="98"/>
      <c r="AJ68" s="103"/>
      <c r="AK68" s="98"/>
      <c r="AL68" s="98"/>
      <c r="AM68" s="98"/>
    </row>
    <row r="69" spans="2:39" x14ac:dyDescent="0.2">
      <c r="B69" s="17" t="s">
        <v>102</v>
      </c>
      <c r="C69" s="4" t="s">
        <v>39</v>
      </c>
      <c r="S69" s="98"/>
      <c r="T69" s="106"/>
      <c r="U69" s="93"/>
      <c r="V69" s="107"/>
      <c r="W69" s="107"/>
      <c r="X69" s="107"/>
      <c r="Y69" s="107"/>
      <c r="Z69" s="107"/>
      <c r="AA69" s="107"/>
      <c r="AB69" s="107"/>
      <c r="AC69" s="98"/>
      <c r="AD69" s="106"/>
      <c r="AE69" s="93"/>
      <c r="AF69" s="107"/>
      <c r="AG69" s="107"/>
      <c r="AH69" s="107"/>
      <c r="AI69" s="107"/>
      <c r="AJ69" s="107"/>
      <c r="AK69" s="107"/>
      <c r="AL69" s="107"/>
      <c r="AM69" s="98"/>
    </row>
    <row r="70" spans="2:39" x14ac:dyDescent="0.2">
      <c r="C70" s="4" t="s">
        <v>126</v>
      </c>
      <c r="S70" s="98"/>
      <c r="T70" s="106"/>
      <c r="U70" s="93"/>
      <c r="V70" s="107"/>
      <c r="W70" s="107"/>
      <c r="X70" s="107"/>
      <c r="Y70" s="107"/>
      <c r="Z70" s="107"/>
      <c r="AA70" s="107"/>
      <c r="AB70" s="107"/>
      <c r="AC70" s="98"/>
      <c r="AD70" s="106"/>
      <c r="AE70" s="93"/>
      <c r="AF70" s="107"/>
      <c r="AG70" s="107"/>
      <c r="AH70" s="107"/>
      <c r="AI70" s="107"/>
      <c r="AJ70" s="107"/>
      <c r="AK70" s="107"/>
      <c r="AL70" s="107"/>
      <c r="AM70" s="98"/>
    </row>
    <row r="71" spans="2:39" x14ac:dyDescent="0.2">
      <c r="B71" s="119" t="s">
        <v>124</v>
      </c>
      <c r="C71" s="4" t="s">
        <v>104</v>
      </c>
      <c r="S71" s="98"/>
      <c r="T71" s="106"/>
      <c r="U71" s="93"/>
      <c r="V71" s="107"/>
      <c r="W71" s="107"/>
      <c r="X71" s="107"/>
      <c r="Y71" s="107"/>
      <c r="Z71" s="107"/>
      <c r="AA71" s="107"/>
      <c r="AB71" s="107"/>
      <c r="AC71" s="98"/>
      <c r="AD71" s="106"/>
      <c r="AE71" s="93"/>
      <c r="AF71" s="107"/>
      <c r="AG71" s="107"/>
      <c r="AH71" s="107"/>
      <c r="AI71" s="107"/>
      <c r="AJ71" s="107"/>
      <c r="AK71" s="107"/>
      <c r="AL71" s="107"/>
      <c r="AM71" s="98"/>
    </row>
    <row r="72" spans="2:39" x14ac:dyDescent="0.2">
      <c r="B72" s="82" t="s">
        <v>125</v>
      </c>
      <c r="C72" s="4" t="s">
        <v>123</v>
      </c>
      <c r="S72" s="98"/>
      <c r="T72" s="106"/>
      <c r="U72" s="93"/>
      <c r="V72" s="107"/>
      <c r="W72" s="107"/>
      <c r="X72" s="107"/>
      <c r="Y72" s="107"/>
      <c r="Z72" s="107"/>
      <c r="AA72" s="107"/>
      <c r="AB72" s="107"/>
      <c r="AC72" s="98"/>
      <c r="AD72" s="106"/>
      <c r="AE72" s="93"/>
      <c r="AF72" s="107"/>
      <c r="AG72" s="107"/>
      <c r="AH72" s="107"/>
      <c r="AI72" s="107"/>
      <c r="AJ72" s="107"/>
      <c r="AK72" s="107"/>
      <c r="AL72" s="107"/>
      <c r="AM72" s="98"/>
    </row>
    <row r="73" spans="2:39" x14ac:dyDescent="0.2">
      <c r="B73" s="119" t="s">
        <v>122</v>
      </c>
      <c r="S73" s="98"/>
      <c r="T73" s="106"/>
      <c r="U73" s="93"/>
      <c r="V73" s="107"/>
      <c r="W73" s="107"/>
      <c r="X73" s="107"/>
      <c r="Y73" s="107"/>
      <c r="Z73" s="107"/>
      <c r="AA73" s="107"/>
      <c r="AB73" s="107"/>
      <c r="AC73" s="98"/>
      <c r="AD73" s="106"/>
      <c r="AE73" s="93"/>
      <c r="AF73" s="107"/>
      <c r="AG73" s="107"/>
      <c r="AH73" s="107"/>
      <c r="AI73" s="107"/>
      <c r="AJ73" s="107"/>
      <c r="AK73" s="107"/>
      <c r="AL73" s="107"/>
      <c r="AM73" s="98"/>
    </row>
    <row r="74" spans="2:39" x14ac:dyDescent="0.2">
      <c r="C74" s="182"/>
      <c r="D74" s="182"/>
      <c r="E74" s="182"/>
      <c r="F74" s="182"/>
      <c r="G74" s="182"/>
      <c r="H74" s="182"/>
      <c r="I74" s="182"/>
      <c r="S74" s="98"/>
      <c r="T74" s="106"/>
      <c r="U74" s="93"/>
      <c r="V74" s="107"/>
      <c r="W74" s="107"/>
      <c r="X74" s="107"/>
      <c r="Y74" s="107"/>
      <c r="Z74" s="107"/>
      <c r="AA74" s="107"/>
      <c r="AB74" s="107"/>
      <c r="AC74" s="98"/>
      <c r="AD74" s="106"/>
      <c r="AE74" s="93"/>
      <c r="AF74" s="107"/>
      <c r="AG74" s="107"/>
      <c r="AH74" s="107"/>
      <c r="AI74" s="107"/>
      <c r="AJ74" s="107"/>
      <c r="AK74" s="107"/>
      <c r="AL74" s="107"/>
      <c r="AM74" s="98"/>
    </row>
    <row r="75" spans="2:39" x14ac:dyDescent="0.2">
      <c r="S75" s="98"/>
      <c r="T75" s="106"/>
      <c r="U75" s="93"/>
      <c r="V75" s="107"/>
      <c r="W75" s="107"/>
      <c r="X75" s="107"/>
      <c r="Y75" s="107"/>
      <c r="Z75" s="107"/>
      <c r="AA75" s="107"/>
      <c r="AB75" s="107"/>
      <c r="AC75" s="98"/>
      <c r="AD75" s="106"/>
      <c r="AE75" s="93"/>
      <c r="AF75" s="107"/>
      <c r="AG75" s="107"/>
      <c r="AH75" s="107"/>
      <c r="AI75" s="107"/>
      <c r="AJ75" s="107"/>
      <c r="AK75" s="107"/>
      <c r="AL75" s="107"/>
      <c r="AM75" s="98"/>
    </row>
    <row r="76" spans="2:39" x14ac:dyDescent="0.2">
      <c r="B76" s="17" t="s">
        <v>103</v>
      </c>
      <c r="C76" s="4" t="s">
        <v>106</v>
      </c>
      <c r="S76" s="98"/>
      <c r="T76" s="106"/>
      <c r="U76" s="93"/>
      <c r="V76" s="107"/>
      <c r="W76" s="107"/>
      <c r="X76" s="107"/>
      <c r="Y76" s="107"/>
      <c r="Z76" s="107"/>
      <c r="AA76" s="107"/>
      <c r="AB76" s="107"/>
      <c r="AC76" s="98"/>
      <c r="AD76" s="106"/>
      <c r="AE76" s="93"/>
      <c r="AF76" s="107"/>
      <c r="AG76" s="107"/>
      <c r="AH76" s="107"/>
      <c r="AI76" s="107"/>
      <c r="AJ76" s="107"/>
      <c r="AK76" s="107"/>
      <c r="AL76" s="107"/>
      <c r="AM76" s="98"/>
    </row>
    <row r="77" spans="2:39" x14ac:dyDescent="0.2">
      <c r="C77" s="160" t="s">
        <v>105</v>
      </c>
      <c r="D77" s="160"/>
      <c r="E77" s="160"/>
      <c r="F77" s="160"/>
      <c r="G77" s="160"/>
      <c r="H77" s="160"/>
      <c r="I77" s="160"/>
      <c r="S77" s="98"/>
      <c r="T77" s="106"/>
      <c r="U77" s="93"/>
      <c r="V77" s="107"/>
      <c r="W77" s="107"/>
      <c r="X77" s="107"/>
      <c r="Y77" s="107"/>
      <c r="Z77" s="107"/>
      <c r="AA77" s="107"/>
      <c r="AB77" s="107"/>
      <c r="AC77" s="98"/>
      <c r="AD77" s="106"/>
      <c r="AE77" s="93"/>
      <c r="AF77" s="107"/>
      <c r="AG77" s="107"/>
      <c r="AH77" s="107"/>
      <c r="AI77" s="107"/>
      <c r="AJ77" s="107"/>
      <c r="AK77" s="107"/>
      <c r="AL77" s="107"/>
      <c r="AM77" s="98"/>
    </row>
    <row r="78" spans="2:39" x14ac:dyDescent="0.2">
      <c r="B78" s="119" t="s">
        <v>124</v>
      </c>
      <c r="C78" s="4" t="s">
        <v>107</v>
      </c>
      <c r="D78" s="59"/>
      <c r="E78" s="59"/>
      <c r="F78" s="59"/>
      <c r="G78" s="59"/>
      <c r="H78" s="59"/>
      <c r="I78" s="59"/>
      <c r="S78" s="98"/>
      <c r="T78" s="106"/>
      <c r="U78" s="108"/>
      <c r="V78" s="107"/>
      <c r="W78" s="107"/>
      <c r="X78" s="107"/>
      <c r="Y78" s="107"/>
      <c r="Z78" s="107"/>
      <c r="AA78" s="107"/>
      <c r="AB78" s="107"/>
      <c r="AC78" s="98"/>
      <c r="AD78" s="106"/>
      <c r="AE78" s="108"/>
      <c r="AF78" s="107"/>
      <c r="AG78" s="107"/>
      <c r="AH78" s="107"/>
      <c r="AI78" s="107"/>
      <c r="AJ78" s="107"/>
      <c r="AK78" s="107"/>
      <c r="AL78" s="107"/>
      <c r="AM78" s="98"/>
    </row>
    <row r="79" spans="2:39" x14ac:dyDescent="0.2">
      <c r="B79" s="82" t="s">
        <v>125</v>
      </c>
      <c r="C79" s="4" t="s">
        <v>109</v>
      </c>
      <c r="S79" s="98"/>
      <c r="T79" s="98"/>
      <c r="U79" s="109"/>
      <c r="V79" s="110"/>
      <c r="W79" s="110"/>
      <c r="X79" s="110"/>
      <c r="Y79" s="110"/>
      <c r="Z79" s="110"/>
      <c r="AA79" s="111"/>
      <c r="AB79" s="111"/>
      <c r="AC79" s="98"/>
      <c r="AD79" s="98"/>
      <c r="AE79" s="109"/>
      <c r="AF79" s="110"/>
      <c r="AG79" s="110"/>
      <c r="AH79" s="110"/>
      <c r="AI79" s="110"/>
      <c r="AJ79" s="110"/>
      <c r="AK79" s="111"/>
      <c r="AL79" s="111"/>
      <c r="AM79" s="98"/>
    </row>
    <row r="80" spans="2:39" x14ac:dyDescent="0.2">
      <c r="B80" s="119" t="s">
        <v>122</v>
      </c>
      <c r="C80" s="4" t="s">
        <v>108</v>
      </c>
      <c r="S80" s="98"/>
      <c r="T80" s="98"/>
      <c r="U80" s="98"/>
      <c r="V80" s="98"/>
      <c r="W80" s="98"/>
      <c r="X80" s="98"/>
      <c r="Y80" s="98"/>
      <c r="Z80" s="98"/>
      <c r="AA80" s="98"/>
      <c r="AB80" s="98"/>
      <c r="AC80" s="98"/>
      <c r="AD80" s="98"/>
      <c r="AE80" s="98"/>
      <c r="AF80" s="98"/>
      <c r="AG80" s="98"/>
      <c r="AH80" s="98"/>
      <c r="AI80" s="98"/>
      <c r="AJ80" s="98"/>
      <c r="AK80" s="98"/>
      <c r="AL80" s="98"/>
      <c r="AM80" s="98"/>
    </row>
    <row r="81" spans="2:39" ht="15.75" x14ac:dyDescent="0.25">
      <c r="S81" s="98"/>
      <c r="T81" s="183"/>
      <c r="U81" s="183"/>
      <c r="V81" s="99"/>
      <c r="W81" s="97"/>
      <c r="X81" s="97"/>
      <c r="Y81" s="97"/>
      <c r="Z81" s="97"/>
      <c r="AA81" s="97"/>
      <c r="AB81" s="97"/>
      <c r="AC81" s="98"/>
      <c r="AD81" s="183"/>
      <c r="AE81" s="183"/>
      <c r="AF81" s="99"/>
      <c r="AG81" s="97"/>
      <c r="AH81" s="97"/>
      <c r="AI81" s="97"/>
      <c r="AJ81" s="97"/>
      <c r="AK81" s="97"/>
      <c r="AL81" s="97"/>
      <c r="AM81" s="98"/>
    </row>
    <row r="82" spans="2:39" ht="15.75" x14ac:dyDescent="0.25">
      <c r="B82" s="17" t="s">
        <v>40</v>
      </c>
      <c r="C82" s="4" t="s">
        <v>43</v>
      </c>
      <c r="S82" s="100"/>
      <c r="T82" s="101"/>
      <c r="U82" s="101"/>
      <c r="V82" s="91"/>
      <c r="W82" s="91"/>
      <c r="X82" s="91"/>
      <c r="Y82" s="91"/>
      <c r="Z82" s="91"/>
      <c r="AA82" s="91"/>
      <c r="AB82" s="91"/>
      <c r="AC82" s="100"/>
      <c r="AD82" s="101"/>
      <c r="AE82" s="101"/>
      <c r="AF82" s="91"/>
      <c r="AG82" s="91"/>
      <c r="AH82" s="91"/>
      <c r="AI82" s="91"/>
      <c r="AJ82" s="91"/>
      <c r="AK82" s="91"/>
      <c r="AL82" s="91"/>
      <c r="AM82" s="98"/>
    </row>
    <row r="83" spans="2:39" x14ac:dyDescent="0.2">
      <c r="B83" s="17"/>
      <c r="C83" s="4" t="s">
        <v>46</v>
      </c>
      <c r="S83" s="98"/>
      <c r="T83" s="101"/>
      <c r="U83" s="102"/>
      <c r="V83" s="91"/>
      <c r="W83" s="91"/>
      <c r="X83" s="91"/>
      <c r="Y83" s="91"/>
      <c r="Z83" s="91"/>
      <c r="AA83" s="91"/>
      <c r="AB83" s="91"/>
      <c r="AC83" s="98"/>
      <c r="AD83" s="101"/>
      <c r="AE83" s="102"/>
      <c r="AF83" s="91"/>
      <c r="AG83" s="91"/>
      <c r="AH83" s="91"/>
      <c r="AI83" s="91"/>
      <c r="AJ83" s="91"/>
      <c r="AK83" s="91"/>
      <c r="AL83" s="91"/>
      <c r="AM83" s="98"/>
    </row>
    <row r="84" spans="2:39" x14ac:dyDescent="0.2">
      <c r="B84" s="18"/>
      <c r="C84" s="4"/>
      <c r="S84" s="98"/>
      <c r="T84" s="98"/>
      <c r="U84" s="98"/>
      <c r="V84" s="98"/>
      <c r="W84" s="98"/>
      <c r="X84" s="98"/>
      <c r="Y84" s="98"/>
      <c r="Z84" s="103"/>
      <c r="AA84" s="98"/>
      <c r="AB84" s="98"/>
      <c r="AC84" s="98"/>
      <c r="AD84" s="98"/>
      <c r="AE84" s="98"/>
      <c r="AF84" s="98"/>
      <c r="AG84" s="98"/>
      <c r="AH84" s="98"/>
      <c r="AI84" s="98"/>
      <c r="AJ84" s="103"/>
      <c r="AK84" s="98"/>
      <c r="AL84" s="98"/>
      <c r="AM84" s="98"/>
    </row>
    <row r="85" spans="2:39" x14ac:dyDescent="0.2">
      <c r="B85" s="17" t="s">
        <v>41</v>
      </c>
      <c r="C85" s="4" t="s">
        <v>42</v>
      </c>
      <c r="S85" s="98"/>
      <c r="T85" s="106"/>
      <c r="U85" s="93"/>
      <c r="V85" s="107"/>
      <c r="W85" s="107"/>
      <c r="X85" s="107"/>
      <c r="Y85" s="107"/>
      <c r="Z85" s="107"/>
      <c r="AA85" s="107"/>
      <c r="AB85" s="107"/>
      <c r="AC85" s="98"/>
      <c r="AD85" s="106"/>
      <c r="AE85" s="93"/>
      <c r="AF85" s="107"/>
      <c r="AG85" s="107"/>
      <c r="AH85" s="107"/>
      <c r="AI85" s="107"/>
      <c r="AJ85" s="107"/>
      <c r="AK85" s="107"/>
      <c r="AL85" s="107"/>
      <c r="AM85" s="98"/>
    </row>
    <row r="86" spans="2:39" x14ac:dyDescent="0.2">
      <c r="B86" s="18"/>
      <c r="C86" s="4" t="s">
        <v>120</v>
      </c>
      <c r="S86" s="98"/>
      <c r="T86" s="106"/>
      <c r="U86" s="93"/>
      <c r="V86" s="107"/>
      <c r="W86" s="107"/>
      <c r="X86" s="107"/>
      <c r="Y86" s="107"/>
      <c r="Z86" s="107"/>
      <c r="AA86" s="107"/>
      <c r="AB86" s="107"/>
      <c r="AC86" s="98"/>
      <c r="AD86" s="106"/>
      <c r="AE86" s="93"/>
      <c r="AF86" s="107"/>
      <c r="AG86" s="107"/>
      <c r="AH86" s="107"/>
      <c r="AI86" s="107"/>
      <c r="AJ86" s="107"/>
      <c r="AK86" s="107"/>
      <c r="AL86" s="107"/>
      <c r="AM86" s="98"/>
    </row>
    <row r="87" spans="2:39" x14ac:dyDescent="0.2">
      <c r="C87" s="4"/>
      <c r="S87" s="98"/>
      <c r="T87" s="106"/>
      <c r="U87" s="93"/>
      <c r="V87" s="107"/>
      <c r="W87" s="107"/>
      <c r="X87" s="107"/>
      <c r="Y87" s="107"/>
      <c r="Z87" s="107"/>
      <c r="AA87" s="107"/>
      <c r="AB87" s="107"/>
      <c r="AC87" s="98"/>
      <c r="AD87" s="106"/>
      <c r="AE87" s="93"/>
      <c r="AF87" s="107"/>
      <c r="AG87" s="107"/>
      <c r="AH87" s="107"/>
      <c r="AI87" s="107"/>
      <c r="AJ87" s="107"/>
      <c r="AK87" s="107"/>
      <c r="AL87" s="107"/>
      <c r="AM87" s="98"/>
    </row>
    <row r="88" spans="2:39" x14ac:dyDescent="0.2">
      <c r="B88" t="str">
        <f>A2</f>
        <v xml:space="preserve">    First Quarter: Oct, Nov, Dec                                   FY 2018                                          </v>
      </c>
      <c r="S88" s="98"/>
      <c r="T88" s="106"/>
      <c r="U88" s="93"/>
      <c r="V88" s="107"/>
      <c r="W88" s="107"/>
      <c r="X88" s="107"/>
      <c r="Y88" s="107"/>
      <c r="Z88" s="107"/>
      <c r="AA88" s="107"/>
      <c r="AB88" s="107"/>
      <c r="AC88" s="98"/>
      <c r="AD88" s="106"/>
      <c r="AE88" s="93"/>
      <c r="AF88" s="107"/>
      <c r="AG88" s="107"/>
      <c r="AH88" s="107"/>
      <c r="AI88" s="107"/>
      <c r="AJ88" s="107"/>
      <c r="AK88" s="107"/>
      <c r="AL88" s="107"/>
      <c r="AM88" s="98"/>
    </row>
    <row r="89" spans="2:39" x14ac:dyDescent="0.2">
      <c r="S89" s="98"/>
      <c r="T89" s="106"/>
      <c r="U89" s="93"/>
      <c r="V89" s="107"/>
      <c r="W89" s="107"/>
      <c r="X89" s="107"/>
      <c r="Y89" s="107"/>
      <c r="Z89" s="107"/>
      <c r="AA89" s="107"/>
      <c r="AB89" s="107"/>
      <c r="AC89" s="98"/>
      <c r="AD89" s="106"/>
      <c r="AE89" s="93"/>
      <c r="AF89" s="107"/>
      <c r="AG89" s="107"/>
      <c r="AH89" s="107"/>
      <c r="AI89" s="107"/>
      <c r="AJ89" s="107"/>
      <c r="AK89" s="107"/>
      <c r="AL89" s="107"/>
      <c r="AM89" s="98"/>
    </row>
    <row r="90" spans="2:39" x14ac:dyDescent="0.2">
      <c r="S90" s="98"/>
      <c r="T90" s="106"/>
      <c r="U90" s="93"/>
      <c r="V90" s="107"/>
      <c r="W90" s="107"/>
      <c r="X90" s="107"/>
      <c r="Y90" s="107"/>
      <c r="Z90" s="107"/>
      <c r="AA90" s="107"/>
      <c r="AB90" s="107"/>
      <c r="AC90" s="98"/>
      <c r="AD90" s="106"/>
      <c r="AE90" s="93"/>
      <c r="AF90" s="107"/>
      <c r="AG90" s="107"/>
      <c r="AH90" s="107"/>
      <c r="AI90" s="107"/>
      <c r="AJ90" s="107"/>
      <c r="AK90" s="107"/>
      <c r="AL90" s="107"/>
      <c r="AM90" s="98"/>
    </row>
    <row r="91" spans="2:39" x14ac:dyDescent="0.2">
      <c r="S91" s="98"/>
      <c r="T91" s="106"/>
      <c r="U91" s="93"/>
      <c r="V91" s="107"/>
      <c r="W91" s="107"/>
      <c r="X91" s="107"/>
      <c r="Y91" s="107"/>
      <c r="Z91" s="107"/>
      <c r="AA91" s="107"/>
      <c r="AB91" s="107"/>
      <c r="AC91" s="98"/>
      <c r="AD91" s="106"/>
      <c r="AE91" s="93"/>
      <c r="AF91" s="107"/>
      <c r="AG91" s="107"/>
      <c r="AH91" s="107"/>
      <c r="AI91" s="107"/>
      <c r="AJ91" s="107"/>
      <c r="AK91" s="107"/>
      <c r="AL91" s="107"/>
      <c r="AM91" s="98"/>
    </row>
    <row r="92" spans="2:39" x14ac:dyDescent="0.2">
      <c r="S92" s="98"/>
      <c r="T92" s="106"/>
      <c r="U92" s="93"/>
      <c r="V92" s="107"/>
      <c r="W92" s="107"/>
      <c r="X92" s="107"/>
      <c r="Y92" s="107"/>
      <c r="Z92" s="107"/>
      <c r="AA92" s="107"/>
      <c r="AB92" s="107"/>
      <c r="AC92" s="98"/>
      <c r="AD92" s="106"/>
      <c r="AE92" s="93"/>
      <c r="AF92" s="107"/>
      <c r="AG92" s="107"/>
      <c r="AH92" s="107"/>
      <c r="AI92" s="107"/>
      <c r="AJ92" s="107"/>
      <c r="AK92" s="107"/>
      <c r="AL92" s="107"/>
      <c r="AM92" s="98"/>
    </row>
    <row r="93" spans="2:39" x14ac:dyDescent="0.2">
      <c r="S93" s="98"/>
      <c r="T93" s="106"/>
      <c r="U93" s="93"/>
      <c r="V93" s="107"/>
      <c r="W93" s="107"/>
      <c r="X93" s="107"/>
      <c r="Y93" s="107"/>
      <c r="Z93" s="107"/>
      <c r="AA93" s="107"/>
      <c r="AB93" s="107"/>
      <c r="AC93" s="98"/>
      <c r="AD93" s="106"/>
      <c r="AE93" s="93"/>
      <c r="AF93" s="107"/>
      <c r="AG93" s="107"/>
      <c r="AH93" s="107"/>
      <c r="AI93" s="107"/>
      <c r="AJ93" s="107"/>
      <c r="AK93" s="107"/>
      <c r="AL93" s="107"/>
      <c r="AM93" s="98"/>
    </row>
    <row r="94" spans="2:39" x14ac:dyDescent="0.2">
      <c r="S94" s="98"/>
      <c r="T94" s="106"/>
      <c r="U94" s="108"/>
      <c r="V94" s="107"/>
      <c r="W94" s="107"/>
      <c r="X94" s="107"/>
      <c r="Y94" s="107"/>
      <c r="Z94" s="107"/>
      <c r="AA94" s="107"/>
      <c r="AB94" s="107"/>
      <c r="AC94" s="98"/>
      <c r="AD94" s="106"/>
      <c r="AE94" s="108"/>
      <c r="AF94" s="107"/>
      <c r="AG94" s="107"/>
      <c r="AH94" s="107"/>
      <c r="AI94" s="107"/>
      <c r="AJ94" s="107"/>
      <c r="AK94" s="107"/>
      <c r="AL94" s="107"/>
      <c r="AM94" s="98"/>
    </row>
    <row r="95" spans="2:39" x14ac:dyDescent="0.2">
      <c r="S95" s="98"/>
      <c r="T95" s="98"/>
      <c r="U95" s="109"/>
      <c r="V95" s="110"/>
      <c r="W95" s="110"/>
      <c r="X95" s="110"/>
      <c r="Y95" s="110"/>
      <c r="Z95" s="110"/>
      <c r="AA95" s="111"/>
      <c r="AB95" s="111"/>
      <c r="AC95" s="98"/>
      <c r="AD95" s="98"/>
      <c r="AE95" s="109"/>
      <c r="AF95" s="110"/>
      <c r="AG95" s="110"/>
      <c r="AH95" s="110"/>
      <c r="AI95" s="110"/>
      <c r="AJ95" s="110"/>
      <c r="AK95" s="111"/>
      <c r="AL95" s="111"/>
      <c r="AM95" s="98"/>
    </row>
    <row r="96" spans="2:39" x14ac:dyDescent="0.2">
      <c r="S96" s="98"/>
      <c r="T96" s="98"/>
      <c r="U96" s="98"/>
      <c r="V96" s="98"/>
      <c r="W96" s="98"/>
      <c r="X96" s="98"/>
      <c r="Y96" s="98"/>
      <c r="Z96" s="98"/>
      <c r="AA96" s="98"/>
      <c r="AB96" s="98"/>
      <c r="AC96" s="98"/>
      <c r="AD96" s="98"/>
      <c r="AE96" s="98"/>
      <c r="AF96" s="98"/>
      <c r="AG96" s="98"/>
      <c r="AH96" s="98"/>
      <c r="AI96" s="98"/>
      <c r="AJ96" s="98"/>
      <c r="AK96" s="98"/>
      <c r="AL96" s="98"/>
      <c r="AM96" s="98"/>
    </row>
    <row r="97" spans="19:39" ht="15.75" x14ac:dyDescent="0.25">
      <c r="S97" s="98"/>
      <c r="T97" s="183"/>
      <c r="U97" s="183"/>
      <c r="V97" s="99"/>
      <c r="W97" s="97"/>
      <c r="X97" s="97"/>
      <c r="Y97" s="97"/>
      <c r="Z97" s="97"/>
      <c r="AA97" s="97"/>
      <c r="AB97" s="97"/>
      <c r="AC97" s="98"/>
      <c r="AD97" s="183"/>
      <c r="AE97" s="183"/>
      <c r="AF97" s="99"/>
      <c r="AG97" s="97"/>
      <c r="AH97" s="97"/>
      <c r="AI97" s="97"/>
      <c r="AJ97" s="97"/>
      <c r="AK97" s="97"/>
      <c r="AL97" s="97"/>
      <c r="AM97" s="98"/>
    </row>
    <row r="98" spans="19:39" ht="15.75" x14ac:dyDescent="0.25">
      <c r="S98" s="100"/>
      <c r="T98" s="101"/>
      <c r="U98" s="101"/>
      <c r="V98" s="91"/>
      <c r="W98" s="91"/>
      <c r="X98" s="91"/>
      <c r="Y98" s="91"/>
      <c r="Z98" s="91"/>
      <c r="AA98" s="91"/>
      <c r="AB98" s="91"/>
      <c r="AC98" s="100"/>
      <c r="AD98" s="101"/>
      <c r="AE98" s="101"/>
      <c r="AF98" s="91"/>
      <c r="AG98" s="91"/>
      <c r="AH98" s="91"/>
      <c r="AI98" s="91"/>
      <c r="AJ98" s="91"/>
      <c r="AK98" s="91"/>
      <c r="AL98" s="91"/>
      <c r="AM98" s="98"/>
    </row>
    <row r="99" spans="19:39" x14ac:dyDescent="0.2">
      <c r="S99" s="98"/>
      <c r="T99" s="101"/>
      <c r="U99" s="102"/>
      <c r="V99" s="91"/>
      <c r="W99" s="91"/>
      <c r="X99" s="91"/>
      <c r="Y99" s="91"/>
      <c r="Z99" s="91"/>
      <c r="AA99" s="91"/>
      <c r="AB99" s="91"/>
      <c r="AC99" s="98"/>
      <c r="AD99" s="101"/>
      <c r="AE99" s="102"/>
      <c r="AF99" s="91"/>
      <c r="AG99" s="91"/>
      <c r="AH99" s="91"/>
      <c r="AI99" s="91"/>
      <c r="AJ99" s="91"/>
      <c r="AK99" s="91"/>
      <c r="AL99" s="91"/>
      <c r="AM99" s="98"/>
    </row>
    <row r="100" spans="19:39" x14ac:dyDescent="0.2">
      <c r="S100" s="98"/>
      <c r="T100" s="98"/>
      <c r="U100" s="98"/>
      <c r="V100" s="98"/>
      <c r="W100" s="98"/>
      <c r="X100" s="98"/>
      <c r="Y100" s="98"/>
      <c r="Z100" s="103"/>
      <c r="AA100" s="98"/>
      <c r="AB100" s="98"/>
      <c r="AC100" s="98"/>
      <c r="AD100" s="98"/>
      <c r="AE100" s="98"/>
      <c r="AF100" s="98"/>
      <c r="AG100" s="98"/>
      <c r="AH100" s="98"/>
      <c r="AI100" s="98"/>
      <c r="AJ100" s="103"/>
      <c r="AK100" s="98"/>
      <c r="AL100" s="98"/>
      <c r="AM100" s="98"/>
    </row>
    <row r="101" spans="19:39" x14ac:dyDescent="0.2">
      <c r="S101" s="98"/>
      <c r="T101" s="106"/>
      <c r="U101" s="93"/>
      <c r="V101" s="107"/>
      <c r="W101" s="107"/>
      <c r="X101" s="107"/>
      <c r="Y101" s="107"/>
      <c r="Z101" s="107"/>
      <c r="AA101" s="107"/>
      <c r="AB101" s="107"/>
      <c r="AC101" s="98"/>
      <c r="AD101" s="106"/>
      <c r="AE101" s="93"/>
      <c r="AF101" s="107"/>
      <c r="AG101" s="107"/>
      <c r="AH101" s="107"/>
      <c r="AI101" s="107"/>
      <c r="AJ101" s="107"/>
      <c r="AK101" s="107"/>
      <c r="AL101" s="107"/>
      <c r="AM101" s="98"/>
    </row>
    <row r="102" spans="19:39" x14ac:dyDescent="0.2">
      <c r="S102" s="98"/>
      <c r="T102" s="106"/>
      <c r="U102" s="93"/>
      <c r="V102" s="107"/>
      <c r="W102" s="107"/>
      <c r="X102" s="107"/>
      <c r="Y102" s="107"/>
      <c r="Z102" s="107"/>
      <c r="AA102" s="107"/>
      <c r="AB102" s="107"/>
      <c r="AC102" s="98"/>
      <c r="AD102" s="106"/>
      <c r="AE102" s="93"/>
      <c r="AF102" s="107"/>
      <c r="AG102" s="107"/>
      <c r="AH102" s="107"/>
      <c r="AI102" s="107"/>
      <c r="AJ102" s="107"/>
      <c r="AK102" s="107"/>
      <c r="AL102" s="107"/>
      <c r="AM102" s="98"/>
    </row>
    <row r="103" spans="19:39" x14ac:dyDescent="0.2">
      <c r="S103" s="98"/>
      <c r="T103" s="106"/>
      <c r="U103" s="93"/>
      <c r="V103" s="107"/>
      <c r="W103" s="107"/>
      <c r="X103" s="107"/>
      <c r="Y103" s="107"/>
      <c r="Z103" s="107"/>
      <c r="AA103" s="107"/>
      <c r="AB103" s="107"/>
      <c r="AC103" s="98"/>
      <c r="AD103" s="106"/>
      <c r="AE103" s="93"/>
      <c r="AF103" s="107"/>
      <c r="AG103" s="107"/>
      <c r="AH103" s="107"/>
      <c r="AI103" s="107"/>
      <c r="AJ103" s="107"/>
      <c r="AK103" s="107"/>
      <c r="AL103" s="107"/>
      <c r="AM103" s="98"/>
    </row>
    <row r="104" spans="19:39" x14ac:dyDescent="0.2">
      <c r="S104" s="98"/>
      <c r="T104" s="106"/>
      <c r="U104" s="93"/>
      <c r="V104" s="107"/>
      <c r="W104" s="107"/>
      <c r="X104" s="107"/>
      <c r="Y104" s="107"/>
      <c r="Z104" s="107"/>
      <c r="AA104" s="107"/>
      <c r="AB104" s="107"/>
      <c r="AC104" s="98"/>
      <c r="AD104" s="106"/>
      <c r="AE104" s="93"/>
      <c r="AF104" s="107"/>
      <c r="AG104" s="107"/>
      <c r="AH104" s="107"/>
      <c r="AI104" s="107"/>
      <c r="AJ104" s="107"/>
      <c r="AK104" s="107"/>
      <c r="AL104" s="107"/>
      <c r="AM104" s="98"/>
    </row>
    <row r="105" spans="19:39" x14ac:dyDescent="0.2">
      <c r="S105" s="98"/>
      <c r="T105" s="106"/>
      <c r="U105" s="93"/>
      <c r="V105" s="107"/>
      <c r="W105" s="107"/>
      <c r="X105" s="107"/>
      <c r="Y105" s="107"/>
      <c r="Z105" s="107"/>
      <c r="AA105" s="107"/>
      <c r="AB105" s="107"/>
      <c r="AC105" s="98"/>
      <c r="AD105" s="106"/>
      <c r="AE105" s="93"/>
      <c r="AF105" s="107"/>
      <c r="AG105" s="107"/>
      <c r="AH105" s="107"/>
      <c r="AI105" s="107"/>
      <c r="AJ105" s="107"/>
      <c r="AK105" s="107"/>
      <c r="AL105" s="107"/>
      <c r="AM105" s="98"/>
    </row>
    <row r="106" spans="19:39" x14ac:dyDescent="0.2">
      <c r="S106" s="98"/>
      <c r="T106" s="106"/>
      <c r="U106" s="93"/>
      <c r="V106" s="107"/>
      <c r="W106" s="107"/>
      <c r="X106" s="107"/>
      <c r="Y106" s="107"/>
      <c r="Z106" s="107"/>
      <c r="AA106" s="107"/>
      <c r="AB106" s="107"/>
      <c r="AC106" s="98"/>
      <c r="AD106" s="106"/>
      <c r="AE106" s="93"/>
      <c r="AF106" s="107"/>
      <c r="AG106" s="107"/>
      <c r="AH106" s="107"/>
      <c r="AI106" s="107"/>
      <c r="AJ106" s="107"/>
      <c r="AK106" s="107"/>
      <c r="AL106" s="107"/>
      <c r="AM106" s="98"/>
    </row>
    <row r="107" spans="19:39" x14ac:dyDescent="0.2">
      <c r="S107" s="98"/>
      <c r="T107" s="106"/>
      <c r="U107" s="93"/>
      <c r="V107" s="107"/>
      <c r="W107" s="107"/>
      <c r="X107" s="107"/>
      <c r="Y107" s="107"/>
      <c r="Z107" s="107"/>
      <c r="AA107" s="107"/>
      <c r="AB107" s="107"/>
      <c r="AC107" s="98"/>
      <c r="AD107" s="106"/>
      <c r="AE107" s="93"/>
      <c r="AF107" s="107"/>
      <c r="AG107" s="107"/>
      <c r="AH107" s="107"/>
      <c r="AI107" s="107"/>
      <c r="AJ107" s="107"/>
      <c r="AK107" s="107"/>
      <c r="AL107" s="107"/>
      <c r="AM107" s="98"/>
    </row>
    <row r="108" spans="19:39" x14ac:dyDescent="0.2">
      <c r="S108" s="98"/>
      <c r="T108" s="106"/>
      <c r="U108" s="93"/>
      <c r="V108" s="107"/>
      <c r="W108" s="107"/>
      <c r="X108" s="107"/>
      <c r="Y108" s="107"/>
      <c r="Z108" s="107"/>
      <c r="AA108" s="107"/>
      <c r="AB108" s="107"/>
      <c r="AC108" s="98"/>
      <c r="AD108" s="106"/>
      <c r="AE108" s="93"/>
      <c r="AF108" s="107"/>
      <c r="AG108" s="107"/>
      <c r="AH108" s="107"/>
      <c r="AI108" s="107"/>
      <c r="AJ108" s="107"/>
      <c r="AK108" s="107"/>
      <c r="AL108" s="107"/>
      <c r="AM108" s="98"/>
    </row>
    <row r="109" spans="19:39" x14ac:dyDescent="0.2">
      <c r="S109" s="98"/>
      <c r="T109" s="106"/>
      <c r="U109" s="93"/>
      <c r="V109" s="107"/>
      <c r="W109" s="107"/>
      <c r="X109" s="107"/>
      <c r="Y109" s="107"/>
      <c r="Z109" s="107"/>
      <c r="AA109" s="107"/>
      <c r="AB109" s="107"/>
      <c r="AC109" s="98"/>
      <c r="AD109" s="106"/>
      <c r="AE109" s="93"/>
      <c r="AF109" s="107"/>
      <c r="AG109" s="107"/>
      <c r="AH109" s="107"/>
      <c r="AI109" s="107"/>
      <c r="AJ109" s="107"/>
      <c r="AK109" s="107"/>
      <c r="AL109" s="107"/>
      <c r="AM109" s="98"/>
    </row>
    <row r="110" spans="19:39" x14ac:dyDescent="0.2">
      <c r="S110" s="98"/>
      <c r="T110" s="106"/>
      <c r="U110" s="108"/>
      <c r="V110" s="107"/>
      <c r="W110" s="107"/>
      <c r="X110" s="107"/>
      <c r="Y110" s="107"/>
      <c r="Z110" s="107"/>
      <c r="AA110" s="107"/>
      <c r="AB110" s="107"/>
      <c r="AC110" s="98"/>
      <c r="AD110" s="106"/>
      <c r="AE110" s="108"/>
      <c r="AF110" s="107"/>
      <c r="AG110" s="107"/>
      <c r="AH110" s="107"/>
      <c r="AI110" s="107"/>
      <c r="AJ110" s="107"/>
      <c r="AK110" s="107"/>
      <c r="AL110" s="107"/>
      <c r="AM110" s="98"/>
    </row>
    <row r="111" spans="19:39" x14ac:dyDescent="0.2">
      <c r="S111" s="98"/>
      <c r="T111" s="98"/>
      <c r="U111" s="109"/>
      <c r="V111" s="110"/>
      <c r="W111" s="110"/>
      <c r="X111" s="110"/>
      <c r="Y111" s="110"/>
      <c r="Z111" s="110"/>
      <c r="AA111" s="111"/>
      <c r="AB111" s="111"/>
      <c r="AC111" s="98"/>
      <c r="AD111" s="98"/>
      <c r="AE111" s="109"/>
      <c r="AF111" s="110"/>
      <c r="AG111" s="110"/>
      <c r="AH111" s="110"/>
      <c r="AI111" s="110"/>
      <c r="AJ111" s="110"/>
      <c r="AK111" s="111"/>
      <c r="AL111" s="111"/>
      <c r="AM111" s="98"/>
    </row>
    <row r="112" spans="19:39" x14ac:dyDescent="0.2">
      <c r="S112" s="98"/>
      <c r="T112" s="98"/>
      <c r="U112" s="98"/>
      <c r="V112" s="98"/>
      <c r="W112" s="98"/>
      <c r="X112" s="98"/>
      <c r="Y112" s="98"/>
      <c r="Z112" s="98"/>
      <c r="AA112" s="98"/>
      <c r="AB112" s="98"/>
      <c r="AC112" s="98"/>
      <c r="AD112" s="98"/>
      <c r="AE112" s="98"/>
      <c r="AF112" s="98"/>
      <c r="AG112" s="98"/>
      <c r="AH112" s="98"/>
      <c r="AI112" s="98"/>
      <c r="AJ112" s="98"/>
      <c r="AK112" s="98"/>
      <c r="AL112" s="98"/>
      <c r="AM112" s="98"/>
    </row>
    <row r="113" spans="19:39" ht="15.75" x14ac:dyDescent="0.25">
      <c r="S113" s="98"/>
      <c r="T113" s="183"/>
      <c r="U113" s="183"/>
      <c r="V113" s="99"/>
      <c r="W113" s="97"/>
      <c r="X113" s="97"/>
      <c r="Y113" s="97"/>
      <c r="Z113" s="97"/>
      <c r="AA113" s="97"/>
      <c r="AB113" s="97"/>
      <c r="AC113" s="98"/>
      <c r="AD113" s="183"/>
      <c r="AE113" s="183"/>
      <c r="AF113" s="99"/>
      <c r="AG113" s="97"/>
      <c r="AH113" s="97"/>
      <c r="AI113" s="97"/>
      <c r="AJ113" s="97"/>
      <c r="AK113" s="97"/>
      <c r="AL113" s="97"/>
      <c r="AM113" s="98"/>
    </row>
    <row r="114" spans="19:39" ht="15.75" x14ac:dyDescent="0.25">
      <c r="S114" s="100"/>
      <c r="T114" s="101"/>
      <c r="U114" s="101"/>
      <c r="V114" s="91"/>
      <c r="W114" s="91"/>
      <c r="X114" s="91"/>
      <c r="Y114" s="91"/>
      <c r="Z114" s="91"/>
      <c r="AA114" s="91"/>
      <c r="AB114" s="91"/>
      <c r="AC114" s="100"/>
      <c r="AD114" s="101"/>
      <c r="AE114" s="101"/>
      <c r="AF114" s="91"/>
      <c r="AG114" s="91"/>
      <c r="AH114" s="91"/>
      <c r="AI114" s="91"/>
      <c r="AJ114" s="91"/>
      <c r="AK114" s="91"/>
      <c r="AL114" s="91"/>
      <c r="AM114" s="98"/>
    </row>
    <row r="115" spans="19:39" x14ac:dyDescent="0.2">
      <c r="S115" s="98"/>
      <c r="T115" s="101"/>
      <c r="U115" s="102"/>
      <c r="V115" s="91"/>
      <c r="W115" s="91"/>
      <c r="X115" s="91"/>
      <c r="Y115" s="91"/>
      <c r="Z115" s="91"/>
      <c r="AA115" s="91"/>
      <c r="AB115" s="91"/>
      <c r="AC115" s="98"/>
      <c r="AD115" s="101"/>
      <c r="AE115" s="102"/>
      <c r="AF115" s="91"/>
      <c r="AG115" s="91"/>
      <c r="AH115" s="91"/>
      <c r="AI115" s="91"/>
      <c r="AJ115" s="91"/>
      <c r="AK115" s="91"/>
      <c r="AL115" s="91"/>
      <c r="AM115" s="98"/>
    </row>
    <row r="116" spans="19:39" x14ac:dyDescent="0.2">
      <c r="S116" s="98"/>
      <c r="T116" s="98"/>
      <c r="U116" s="98"/>
      <c r="V116" s="98"/>
      <c r="W116" s="98"/>
      <c r="X116" s="98"/>
      <c r="Y116" s="98"/>
      <c r="Z116" s="103"/>
      <c r="AA116" s="98"/>
      <c r="AB116" s="98"/>
      <c r="AC116" s="98"/>
      <c r="AD116" s="98"/>
      <c r="AE116" s="98"/>
      <c r="AF116" s="98"/>
      <c r="AG116" s="98"/>
      <c r="AH116" s="98"/>
      <c r="AI116" s="98"/>
      <c r="AJ116" s="103"/>
      <c r="AK116" s="98"/>
      <c r="AL116" s="98"/>
      <c r="AM116" s="98"/>
    </row>
    <row r="117" spans="19:39" x14ac:dyDescent="0.2">
      <c r="S117" s="98"/>
      <c r="T117" s="106"/>
      <c r="U117" s="93"/>
      <c r="V117" s="107"/>
      <c r="W117" s="107"/>
      <c r="X117" s="107"/>
      <c r="Y117" s="107"/>
      <c r="Z117" s="107"/>
      <c r="AA117" s="107"/>
      <c r="AB117" s="107"/>
      <c r="AC117" s="98"/>
      <c r="AD117" s="106"/>
      <c r="AE117" s="93"/>
      <c r="AF117" s="107"/>
      <c r="AG117" s="107"/>
      <c r="AH117" s="107"/>
      <c r="AI117" s="107"/>
      <c r="AJ117" s="107"/>
      <c r="AK117" s="107"/>
      <c r="AL117" s="107"/>
      <c r="AM117" s="98"/>
    </row>
    <row r="118" spans="19:39" x14ac:dyDescent="0.2">
      <c r="S118" s="98"/>
      <c r="T118" s="106"/>
      <c r="U118" s="93"/>
      <c r="V118" s="107"/>
      <c r="W118" s="107"/>
      <c r="X118" s="107"/>
      <c r="Y118" s="107"/>
      <c r="Z118" s="107"/>
      <c r="AA118" s="107"/>
      <c r="AB118" s="107"/>
      <c r="AC118" s="98"/>
      <c r="AD118" s="106"/>
      <c r="AE118" s="93"/>
      <c r="AF118" s="107"/>
      <c r="AG118" s="107"/>
      <c r="AH118" s="107"/>
      <c r="AI118" s="107"/>
      <c r="AJ118" s="107"/>
      <c r="AK118" s="107"/>
      <c r="AL118" s="107"/>
      <c r="AM118" s="98"/>
    </row>
    <row r="119" spans="19:39" x14ac:dyDescent="0.2">
      <c r="S119" s="98"/>
      <c r="T119" s="106"/>
      <c r="U119" s="93"/>
      <c r="V119" s="107"/>
      <c r="W119" s="107"/>
      <c r="X119" s="107"/>
      <c r="Y119" s="107"/>
      <c r="Z119" s="107"/>
      <c r="AA119" s="107"/>
      <c r="AB119" s="107"/>
      <c r="AC119" s="98"/>
      <c r="AD119" s="106"/>
      <c r="AE119" s="93"/>
      <c r="AF119" s="107"/>
      <c r="AG119" s="107"/>
      <c r="AH119" s="107"/>
      <c r="AI119" s="107"/>
      <c r="AJ119" s="107"/>
      <c r="AK119" s="107"/>
      <c r="AL119" s="107"/>
      <c r="AM119" s="98"/>
    </row>
    <row r="120" spans="19:39" x14ac:dyDescent="0.2">
      <c r="S120" s="98"/>
      <c r="T120" s="106"/>
      <c r="U120" s="93"/>
      <c r="V120" s="107"/>
      <c r="W120" s="107"/>
      <c r="X120" s="107"/>
      <c r="Y120" s="107"/>
      <c r="Z120" s="107"/>
      <c r="AA120" s="107"/>
      <c r="AB120" s="107"/>
      <c r="AC120" s="98"/>
      <c r="AD120" s="106"/>
      <c r="AE120" s="93"/>
      <c r="AF120" s="107"/>
      <c r="AG120" s="107"/>
      <c r="AH120" s="107"/>
      <c r="AI120" s="107"/>
      <c r="AJ120" s="107"/>
      <c r="AK120" s="107"/>
      <c r="AL120" s="107"/>
      <c r="AM120" s="98"/>
    </row>
    <row r="121" spans="19:39" x14ac:dyDescent="0.2">
      <c r="S121" s="98"/>
      <c r="T121" s="106"/>
      <c r="U121" s="93"/>
      <c r="V121" s="107"/>
      <c r="W121" s="107"/>
      <c r="X121" s="107"/>
      <c r="Y121" s="107"/>
      <c r="Z121" s="107"/>
      <c r="AA121" s="107"/>
      <c r="AB121" s="107"/>
      <c r="AC121" s="98"/>
      <c r="AD121" s="106"/>
      <c r="AE121" s="93"/>
      <c r="AF121" s="107"/>
      <c r="AG121" s="107"/>
      <c r="AH121" s="107"/>
      <c r="AI121" s="107"/>
      <c r="AJ121" s="107"/>
      <c r="AK121" s="107"/>
      <c r="AL121" s="107"/>
      <c r="AM121" s="98"/>
    </row>
    <row r="122" spans="19:39" x14ac:dyDescent="0.2">
      <c r="S122" s="98"/>
      <c r="T122" s="106"/>
      <c r="U122" s="93"/>
      <c r="V122" s="107"/>
      <c r="W122" s="107"/>
      <c r="X122" s="107"/>
      <c r="Y122" s="107"/>
      <c r="Z122" s="107"/>
      <c r="AA122" s="107"/>
      <c r="AB122" s="107"/>
      <c r="AC122" s="98"/>
      <c r="AD122" s="106"/>
      <c r="AE122" s="93"/>
      <c r="AF122" s="107"/>
      <c r="AG122" s="107"/>
      <c r="AH122" s="107"/>
      <c r="AI122" s="107"/>
      <c r="AJ122" s="107"/>
      <c r="AK122" s="107"/>
      <c r="AL122" s="107"/>
      <c r="AM122" s="98"/>
    </row>
    <row r="123" spans="19:39" x14ac:dyDescent="0.2">
      <c r="S123" s="98"/>
      <c r="T123" s="106"/>
      <c r="U123" s="93"/>
      <c r="V123" s="107"/>
      <c r="W123" s="107"/>
      <c r="X123" s="107"/>
      <c r="Y123" s="107"/>
      <c r="Z123" s="107"/>
      <c r="AA123" s="107"/>
      <c r="AB123" s="107"/>
      <c r="AC123" s="98"/>
      <c r="AD123" s="106"/>
      <c r="AE123" s="93"/>
      <c r="AF123" s="107"/>
      <c r="AG123" s="107"/>
      <c r="AH123" s="107"/>
      <c r="AI123" s="107"/>
      <c r="AJ123" s="107"/>
      <c r="AK123" s="107"/>
      <c r="AL123" s="107"/>
      <c r="AM123" s="98"/>
    </row>
    <row r="124" spans="19:39" x14ac:dyDescent="0.2">
      <c r="S124" s="98"/>
      <c r="T124" s="106"/>
      <c r="U124" s="93"/>
      <c r="V124" s="107"/>
      <c r="W124" s="107"/>
      <c r="X124" s="107"/>
      <c r="Y124" s="107"/>
      <c r="Z124" s="107"/>
      <c r="AA124" s="107"/>
      <c r="AB124" s="107"/>
      <c r="AC124" s="98"/>
      <c r="AD124" s="106"/>
      <c r="AE124" s="93"/>
      <c r="AF124" s="107"/>
      <c r="AG124" s="107"/>
      <c r="AH124" s="107"/>
      <c r="AI124" s="107"/>
      <c r="AJ124" s="107"/>
      <c r="AK124" s="107"/>
      <c r="AL124" s="107"/>
      <c r="AM124" s="98"/>
    </row>
    <row r="125" spans="19:39" x14ac:dyDescent="0.2">
      <c r="S125" s="98"/>
      <c r="T125" s="106"/>
      <c r="U125" s="93"/>
      <c r="V125" s="107"/>
      <c r="W125" s="107"/>
      <c r="X125" s="107"/>
      <c r="Y125" s="107"/>
      <c r="Z125" s="107"/>
      <c r="AA125" s="107"/>
      <c r="AB125" s="107"/>
      <c r="AC125" s="98"/>
      <c r="AD125" s="106"/>
      <c r="AE125" s="93"/>
      <c r="AF125" s="107"/>
      <c r="AG125" s="107"/>
      <c r="AH125" s="107"/>
      <c r="AI125" s="107"/>
      <c r="AJ125" s="107"/>
      <c r="AK125" s="107"/>
      <c r="AL125" s="107"/>
      <c r="AM125" s="98"/>
    </row>
    <row r="126" spans="19:39" x14ac:dyDescent="0.2">
      <c r="S126" s="98"/>
      <c r="T126" s="106"/>
      <c r="U126" s="108"/>
      <c r="V126" s="107"/>
      <c r="W126" s="107"/>
      <c r="X126" s="107"/>
      <c r="Y126" s="107"/>
      <c r="Z126" s="107"/>
      <c r="AA126" s="107"/>
      <c r="AB126" s="107"/>
      <c r="AC126" s="98"/>
      <c r="AD126" s="106"/>
      <c r="AE126" s="108"/>
      <c r="AF126" s="107"/>
      <c r="AG126" s="107"/>
      <c r="AH126" s="107"/>
      <c r="AI126" s="107"/>
      <c r="AJ126" s="107"/>
      <c r="AK126" s="107"/>
      <c r="AL126" s="107"/>
      <c r="AM126" s="98"/>
    </row>
    <row r="127" spans="19:39" x14ac:dyDescent="0.2">
      <c r="S127" s="98"/>
      <c r="T127" s="98"/>
      <c r="U127" s="109"/>
      <c r="V127" s="110"/>
      <c r="W127" s="110"/>
      <c r="X127" s="110"/>
      <c r="Y127" s="110"/>
      <c r="Z127" s="110"/>
      <c r="AA127" s="111"/>
      <c r="AB127" s="111"/>
      <c r="AC127" s="98"/>
      <c r="AD127" s="98"/>
      <c r="AE127" s="109"/>
      <c r="AF127" s="110"/>
      <c r="AG127" s="110"/>
      <c r="AH127" s="110"/>
      <c r="AI127" s="110"/>
      <c r="AJ127" s="110"/>
      <c r="AK127" s="111"/>
      <c r="AL127" s="111"/>
      <c r="AM127" s="98"/>
    </row>
    <row r="128" spans="19:39" x14ac:dyDescent="0.2">
      <c r="S128" s="98"/>
      <c r="T128" s="98"/>
      <c r="U128" s="98"/>
      <c r="V128" s="98"/>
      <c r="W128" s="98"/>
      <c r="X128" s="98"/>
      <c r="Y128" s="98"/>
      <c r="Z128" s="98"/>
      <c r="AA128" s="98"/>
      <c r="AB128" s="98"/>
      <c r="AC128" s="98"/>
      <c r="AD128" s="98"/>
      <c r="AE128" s="98"/>
      <c r="AF128" s="98"/>
      <c r="AG128" s="98"/>
      <c r="AH128" s="98"/>
      <c r="AI128" s="98"/>
      <c r="AJ128" s="98"/>
      <c r="AK128" s="98"/>
      <c r="AL128" s="98"/>
      <c r="AM128" s="98"/>
    </row>
    <row r="129" spans="1:39" ht="15.75" x14ac:dyDescent="0.25">
      <c r="S129" s="98"/>
      <c r="T129" s="183"/>
      <c r="U129" s="183"/>
      <c r="V129" s="99"/>
      <c r="W129" s="97"/>
      <c r="X129" s="97"/>
      <c r="Y129" s="97"/>
      <c r="Z129" s="97"/>
      <c r="AA129" s="97"/>
      <c r="AB129" s="97"/>
      <c r="AC129" s="98"/>
      <c r="AD129" s="183"/>
      <c r="AE129" s="183"/>
      <c r="AF129" s="99"/>
      <c r="AG129" s="97"/>
      <c r="AH129" s="97"/>
      <c r="AI129" s="97"/>
      <c r="AJ129" s="97"/>
      <c r="AK129" s="97"/>
      <c r="AL129" s="97"/>
      <c r="AM129" s="98"/>
    </row>
    <row r="130" spans="1:39" ht="15.75" x14ac:dyDescent="0.25">
      <c r="S130" s="100"/>
      <c r="T130" s="101"/>
      <c r="U130" s="101"/>
      <c r="V130" s="91"/>
      <c r="W130" s="91"/>
      <c r="X130" s="91"/>
      <c r="Y130" s="91"/>
      <c r="Z130" s="91"/>
      <c r="AA130" s="91"/>
      <c r="AB130" s="91"/>
      <c r="AC130" s="100"/>
      <c r="AD130" s="101"/>
      <c r="AE130" s="101"/>
      <c r="AF130" s="91"/>
      <c r="AG130" s="91"/>
      <c r="AH130" s="91"/>
      <c r="AI130" s="91"/>
      <c r="AJ130" s="91"/>
      <c r="AK130" s="91"/>
      <c r="AL130" s="91"/>
      <c r="AM130" s="98"/>
    </row>
    <row r="131" spans="1:39" x14ac:dyDescent="0.2">
      <c r="S131" s="98"/>
      <c r="T131" s="101"/>
      <c r="U131" s="102"/>
      <c r="V131" s="91"/>
      <c r="W131" s="91"/>
      <c r="X131" s="91"/>
      <c r="Y131" s="91"/>
      <c r="Z131" s="91"/>
      <c r="AA131" s="91"/>
      <c r="AB131" s="91"/>
      <c r="AC131" s="98"/>
      <c r="AD131" s="101"/>
      <c r="AE131" s="102"/>
      <c r="AF131" s="91"/>
      <c r="AG131" s="91"/>
      <c r="AH131" s="91"/>
      <c r="AI131" s="91"/>
      <c r="AJ131" s="91"/>
      <c r="AK131" s="91"/>
      <c r="AL131" s="91"/>
      <c r="AM131" s="98"/>
    </row>
    <row r="132" spans="1:39" x14ac:dyDescent="0.2">
      <c r="S132" s="98"/>
      <c r="T132" s="98"/>
      <c r="U132" s="98"/>
      <c r="V132" s="98"/>
      <c r="W132" s="98"/>
      <c r="X132" s="98"/>
      <c r="Y132" s="98"/>
      <c r="Z132" s="103"/>
      <c r="AA132" s="98"/>
      <c r="AB132" s="98"/>
      <c r="AC132" s="98"/>
      <c r="AD132" s="98"/>
      <c r="AE132" s="98"/>
      <c r="AF132" s="98"/>
      <c r="AG132" s="98"/>
      <c r="AH132" s="98"/>
      <c r="AI132" s="98"/>
      <c r="AJ132" s="103"/>
      <c r="AK132" s="98"/>
      <c r="AL132" s="98"/>
      <c r="AM132" s="98"/>
    </row>
    <row r="133" spans="1:39" x14ac:dyDescent="0.2">
      <c r="S133" s="98"/>
      <c r="T133" s="98"/>
      <c r="U133" s="93"/>
      <c r="V133" s="98"/>
      <c r="W133" s="98"/>
      <c r="X133" s="98"/>
      <c r="Y133" s="98"/>
      <c r="Z133" s="98"/>
      <c r="AA133" s="98"/>
      <c r="AB133" s="98"/>
      <c r="AC133" s="98"/>
      <c r="AD133" s="106"/>
      <c r="AE133" s="93"/>
      <c r="AF133" s="107"/>
      <c r="AG133" s="107"/>
      <c r="AH133" s="107"/>
      <c r="AI133" s="107"/>
      <c r="AJ133" s="107"/>
      <c r="AK133" s="107"/>
      <c r="AL133" s="107"/>
      <c r="AM133" s="98"/>
    </row>
    <row r="134" spans="1:39" x14ac:dyDescent="0.2">
      <c r="S134" s="98"/>
      <c r="T134" s="106"/>
      <c r="U134" s="93"/>
      <c r="V134" s="107"/>
      <c r="W134" s="107"/>
      <c r="X134" s="107"/>
      <c r="Y134" s="107"/>
      <c r="Z134" s="107"/>
      <c r="AA134" s="107"/>
      <c r="AB134" s="107"/>
      <c r="AC134" s="98"/>
      <c r="AD134" s="106"/>
      <c r="AE134" s="93"/>
      <c r="AF134" s="107"/>
      <c r="AG134" s="107"/>
      <c r="AH134" s="107"/>
      <c r="AI134" s="107"/>
      <c r="AJ134" s="107"/>
      <c r="AK134" s="107"/>
      <c r="AL134" s="107"/>
      <c r="AM134" s="98"/>
    </row>
    <row r="135" spans="1:39" ht="18" x14ac:dyDescent="0.25">
      <c r="A135" s="150" t="s">
        <v>56</v>
      </c>
      <c r="B135" s="150"/>
      <c r="C135" s="150"/>
      <c r="D135" s="150"/>
      <c r="E135" s="150"/>
      <c r="F135" s="150"/>
      <c r="G135" s="150"/>
      <c r="H135" s="150"/>
      <c r="I135" s="150"/>
      <c r="S135" s="98"/>
      <c r="T135" s="106"/>
      <c r="U135" s="93"/>
      <c r="V135" s="107"/>
      <c r="W135" s="107"/>
      <c r="X135" s="107"/>
      <c r="Y135" s="107"/>
      <c r="Z135" s="107"/>
      <c r="AA135" s="107"/>
      <c r="AB135" s="107"/>
      <c r="AC135" s="98"/>
      <c r="AD135" s="106"/>
      <c r="AE135" s="93"/>
      <c r="AF135" s="107"/>
      <c r="AG135" s="107"/>
      <c r="AH135" s="107"/>
      <c r="AI135" s="107"/>
      <c r="AJ135" s="107"/>
      <c r="AK135" s="107"/>
      <c r="AL135" s="107"/>
      <c r="AM135" s="98"/>
    </row>
    <row r="136" spans="1:39" x14ac:dyDescent="0.2">
      <c r="B136" t="str">
        <f>A2</f>
        <v xml:space="preserve">    First Quarter: Oct, Nov, Dec                                   FY 2018                                          </v>
      </c>
      <c r="S136" s="98"/>
      <c r="T136" s="106"/>
      <c r="U136" s="93"/>
      <c r="V136" s="107"/>
      <c r="W136" s="107"/>
      <c r="X136" s="107"/>
      <c r="Y136" s="107"/>
      <c r="Z136" s="107"/>
      <c r="AA136" s="107"/>
      <c r="AB136" s="107"/>
      <c r="AC136" s="98"/>
      <c r="AD136" s="106"/>
      <c r="AE136" s="93"/>
      <c r="AF136" s="107"/>
      <c r="AG136" s="107"/>
      <c r="AH136" s="107"/>
      <c r="AI136" s="107"/>
      <c r="AJ136" s="107"/>
      <c r="AK136" s="107"/>
      <c r="AL136" s="107"/>
      <c r="AM136" s="98"/>
    </row>
    <row r="137" spans="1:39" x14ac:dyDescent="0.2">
      <c r="A137" s="32"/>
      <c r="B137" s="32"/>
      <c r="C137" s="32"/>
      <c r="D137" s="32"/>
      <c r="E137" s="32"/>
      <c r="F137" s="32"/>
      <c r="G137" s="32"/>
      <c r="H137" s="32"/>
      <c r="I137" s="32"/>
      <c r="S137" s="98"/>
      <c r="T137" s="106"/>
      <c r="U137" s="93"/>
      <c r="V137" s="107"/>
      <c r="W137" s="107"/>
      <c r="X137" s="107"/>
      <c r="Y137" s="107"/>
      <c r="Z137" s="107"/>
      <c r="AA137" s="107"/>
      <c r="AB137" s="107"/>
      <c r="AC137" s="98"/>
      <c r="AD137" s="106"/>
      <c r="AE137" s="93"/>
      <c r="AF137" s="107"/>
      <c r="AG137" s="107"/>
      <c r="AH137" s="107"/>
      <c r="AI137" s="107"/>
      <c r="AJ137" s="107"/>
      <c r="AK137" s="107"/>
      <c r="AL137" s="107"/>
      <c r="AM137" s="98"/>
    </row>
    <row r="138" spans="1:39" x14ac:dyDescent="0.2">
      <c r="S138" s="98"/>
      <c r="T138" s="106"/>
      <c r="U138" s="93"/>
      <c r="V138" s="107"/>
      <c r="W138" s="107"/>
      <c r="X138" s="107"/>
      <c r="Y138" s="107"/>
      <c r="Z138" s="107"/>
      <c r="AA138" s="107"/>
      <c r="AB138" s="107"/>
      <c r="AC138" s="98"/>
      <c r="AD138" s="106"/>
      <c r="AE138" s="93"/>
      <c r="AF138" s="107"/>
      <c r="AG138" s="107"/>
      <c r="AH138" s="107"/>
      <c r="AI138" s="107"/>
      <c r="AJ138" s="107"/>
      <c r="AK138" s="107"/>
      <c r="AL138" s="107"/>
      <c r="AM138" s="98"/>
    </row>
    <row r="139" spans="1:39" x14ac:dyDescent="0.2">
      <c r="B139" s="36" t="s">
        <v>57</v>
      </c>
      <c r="C139" s="37">
        <f>C18</f>
        <v>21</v>
      </c>
      <c r="S139" s="98"/>
      <c r="T139" s="106"/>
      <c r="U139" s="93"/>
      <c r="V139" s="107"/>
      <c r="W139" s="107"/>
      <c r="X139" s="107"/>
      <c r="Y139" s="107"/>
      <c r="Z139" s="107"/>
      <c r="AA139" s="107"/>
      <c r="AB139" s="107"/>
      <c r="AC139" s="98"/>
      <c r="AD139" s="106"/>
      <c r="AE139" s="93"/>
      <c r="AF139" s="107"/>
      <c r="AG139" s="107"/>
      <c r="AH139" s="107"/>
      <c r="AI139" s="107"/>
      <c r="AJ139" s="107"/>
      <c r="AK139" s="107"/>
      <c r="AL139" s="107"/>
      <c r="AM139" s="98"/>
    </row>
    <row r="140" spans="1:39" x14ac:dyDescent="0.2">
      <c r="B140" s="36" t="s">
        <v>19</v>
      </c>
      <c r="C140" s="37">
        <f>D18</f>
        <v>180</v>
      </c>
      <c r="S140" s="98"/>
      <c r="T140" s="106"/>
      <c r="U140" s="93"/>
      <c r="V140" s="107"/>
      <c r="W140" s="107"/>
      <c r="X140" s="107"/>
      <c r="Y140" s="107"/>
      <c r="Z140" s="107"/>
      <c r="AA140" s="107"/>
      <c r="AB140" s="107"/>
      <c r="AC140" s="98"/>
      <c r="AD140" s="106"/>
      <c r="AE140" s="93"/>
      <c r="AF140" s="107"/>
      <c r="AG140" s="107"/>
      <c r="AH140" s="107"/>
      <c r="AI140" s="107"/>
      <c r="AJ140" s="107"/>
      <c r="AK140" s="107"/>
      <c r="AL140" s="107"/>
      <c r="AM140" s="98"/>
    </row>
    <row r="141" spans="1:39" x14ac:dyDescent="0.2">
      <c r="B141" s="36" t="s">
        <v>66</v>
      </c>
      <c r="C141" s="37">
        <f>E18</f>
        <v>288</v>
      </c>
      <c r="S141" s="98"/>
      <c r="T141" s="106"/>
      <c r="U141" s="93"/>
      <c r="V141" s="107"/>
      <c r="W141" s="107"/>
      <c r="X141" s="107"/>
      <c r="Y141" s="107"/>
      <c r="Z141" s="107"/>
      <c r="AA141" s="107"/>
      <c r="AB141" s="107"/>
      <c r="AC141" s="98"/>
      <c r="AD141" s="106"/>
      <c r="AE141" s="93"/>
      <c r="AF141" s="107"/>
      <c r="AG141" s="107"/>
      <c r="AH141" s="107"/>
      <c r="AI141" s="107"/>
      <c r="AJ141" s="107"/>
      <c r="AK141" s="107"/>
      <c r="AL141" s="107"/>
      <c r="AM141" s="98"/>
    </row>
    <row r="142" spans="1:39" x14ac:dyDescent="0.2">
      <c r="B142" s="36" t="s">
        <v>92</v>
      </c>
      <c r="C142" s="39">
        <f>G173</f>
        <v>1.6</v>
      </c>
      <c r="S142" s="98"/>
      <c r="T142" s="106"/>
      <c r="U142" s="108"/>
      <c r="V142" s="107"/>
      <c r="W142" s="107"/>
      <c r="X142" s="107"/>
      <c r="Y142" s="107"/>
      <c r="Z142" s="107"/>
      <c r="AA142" s="107"/>
      <c r="AB142" s="107"/>
      <c r="AC142" s="98"/>
      <c r="AD142" s="106"/>
      <c r="AE142" s="108"/>
      <c r="AF142" s="107"/>
      <c r="AG142" s="107"/>
      <c r="AH142" s="107"/>
      <c r="AI142" s="107"/>
      <c r="AJ142" s="107"/>
      <c r="AK142" s="107"/>
      <c r="AL142" s="107"/>
      <c r="AM142" s="98"/>
    </row>
    <row r="143" spans="1:39" x14ac:dyDescent="0.2">
      <c r="B143" s="36"/>
      <c r="C143" s="39"/>
      <c r="S143" s="98"/>
      <c r="T143" s="98"/>
      <c r="U143" s="109"/>
      <c r="V143" s="110"/>
      <c r="W143" s="110"/>
      <c r="X143" s="110"/>
      <c r="Y143" s="110"/>
      <c r="Z143" s="110"/>
      <c r="AA143" s="111"/>
      <c r="AB143" s="111"/>
      <c r="AC143" s="98"/>
      <c r="AD143" s="98"/>
      <c r="AE143" s="109"/>
      <c r="AF143" s="110"/>
      <c r="AG143" s="110"/>
      <c r="AH143" s="110"/>
      <c r="AI143" s="110"/>
      <c r="AJ143" s="110"/>
      <c r="AK143" s="111"/>
      <c r="AL143" s="111"/>
      <c r="AM143" s="98"/>
    </row>
    <row r="144" spans="1:39" x14ac:dyDescent="0.2">
      <c r="B144" s="36" t="s">
        <v>67</v>
      </c>
      <c r="C144" s="38">
        <f>J18</f>
        <v>3487</v>
      </c>
      <c r="S144" s="98"/>
      <c r="T144" s="98"/>
      <c r="U144" s="98"/>
      <c r="V144" s="98"/>
      <c r="W144" s="98"/>
      <c r="X144" s="98"/>
      <c r="Y144" s="98"/>
      <c r="Z144" s="98"/>
      <c r="AA144" s="98"/>
      <c r="AB144" s="98"/>
      <c r="AC144" s="98"/>
      <c r="AD144" s="98"/>
      <c r="AE144" s="98"/>
      <c r="AF144" s="98"/>
      <c r="AG144" s="98"/>
      <c r="AH144" s="98"/>
      <c r="AI144" s="98"/>
      <c r="AJ144" s="98"/>
      <c r="AK144" s="98"/>
      <c r="AL144" s="98"/>
      <c r="AM144" s="98"/>
    </row>
    <row r="145" spans="2:39" ht="15.75" x14ac:dyDescent="0.25">
      <c r="B145" s="36" t="s">
        <v>68</v>
      </c>
      <c r="C145" s="39">
        <f>K18</f>
        <v>0.78290794379122453</v>
      </c>
      <c r="S145" s="98"/>
      <c r="T145" s="183"/>
      <c r="U145" s="183"/>
      <c r="V145" s="99"/>
      <c r="W145" s="97"/>
      <c r="X145" s="97"/>
      <c r="Y145" s="97"/>
      <c r="Z145" s="97"/>
      <c r="AA145" s="97"/>
      <c r="AB145" s="97"/>
      <c r="AC145" s="98"/>
      <c r="AD145" s="183"/>
      <c r="AE145" s="183"/>
      <c r="AF145" s="99"/>
      <c r="AG145" s="97"/>
      <c r="AH145" s="97"/>
      <c r="AI145" s="97"/>
      <c r="AJ145" s="97"/>
      <c r="AK145" s="97"/>
      <c r="AL145" s="97"/>
      <c r="AM145" s="98"/>
    </row>
    <row r="146" spans="2:39" ht="15.75" x14ac:dyDescent="0.25">
      <c r="B146" s="36" t="s">
        <v>69</v>
      </c>
      <c r="C146" s="39">
        <f>L18</f>
        <v>0.21709205620877545</v>
      </c>
      <c r="S146" s="100"/>
      <c r="T146" s="101"/>
      <c r="U146" s="101"/>
      <c r="V146" s="91"/>
      <c r="W146" s="91"/>
      <c r="X146" s="91"/>
      <c r="Y146" s="91"/>
      <c r="Z146" s="91"/>
      <c r="AA146" s="91"/>
      <c r="AB146" s="91"/>
      <c r="AC146" s="100"/>
      <c r="AD146" s="101"/>
      <c r="AE146" s="101"/>
      <c r="AF146" s="91"/>
      <c r="AG146" s="91"/>
      <c r="AH146" s="91"/>
      <c r="AI146" s="91"/>
      <c r="AJ146" s="91"/>
      <c r="AK146" s="91"/>
      <c r="AL146" s="91"/>
      <c r="AM146" s="98"/>
    </row>
    <row r="147" spans="2:39" x14ac:dyDescent="0.2">
      <c r="B147" s="36"/>
      <c r="C147" s="35"/>
      <c r="S147" s="98"/>
      <c r="T147" s="101"/>
      <c r="U147" s="102"/>
      <c r="V147" s="91"/>
      <c r="W147" s="91"/>
      <c r="X147" s="91"/>
      <c r="Y147" s="91"/>
      <c r="Z147" s="91"/>
      <c r="AA147" s="91"/>
      <c r="AB147" s="91"/>
      <c r="AC147" s="98"/>
      <c r="AD147" s="101"/>
      <c r="AE147" s="102"/>
      <c r="AF147" s="91"/>
      <c r="AG147" s="91"/>
      <c r="AH147" s="91"/>
      <c r="AI147" s="91"/>
      <c r="AJ147" s="91"/>
      <c r="AK147" s="91"/>
      <c r="AL147" s="91"/>
      <c r="AM147" s="98"/>
    </row>
    <row r="148" spans="2:39" x14ac:dyDescent="0.2">
      <c r="B148" s="36" t="s">
        <v>102</v>
      </c>
      <c r="C148" s="37">
        <f>G18</f>
        <v>298</v>
      </c>
      <c r="S148" s="98"/>
      <c r="T148" s="98"/>
      <c r="U148" s="98"/>
      <c r="V148" s="98"/>
      <c r="W148" s="98"/>
      <c r="X148" s="98"/>
      <c r="Y148" s="98"/>
      <c r="Z148" s="103"/>
      <c r="AA148" s="98"/>
      <c r="AB148" s="98"/>
      <c r="AC148" s="98"/>
      <c r="AD148" s="98"/>
      <c r="AE148" s="98"/>
      <c r="AF148" s="98"/>
      <c r="AG148" s="98"/>
      <c r="AH148" s="98"/>
      <c r="AI148" s="98"/>
      <c r="AJ148" s="103"/>
      <c r="AK148" s="98"/>
      <c r="AL148" s="98"/>
      <c r="AM148" s="98"/>
    </row>
    <row r="149" spans="2:39" ht="15.75" x14ac:dyDescent="0.25">
      <c r="B149" s="36" t="s">
        <v>110</v>
      </c>
      <c r="C149" s="37">
        <f>F18</f>
        <v>74</v>
      </c>
      <c r="S149" s="100"/>
      <c r="T149" s="106"/>
      <c r="U149" s="93"/>
      <c r="V149" s="107"/>
      <c r="W149" s="107"/>
      <c r="X149" s="107"/>
      <c r="Y149" s="107"/>
      <c r="Z149" s="107"/>
      <c r="AA149" s="107"/>
      <c r="AB149" s="107"/>
      <c r="AC149" s="100"/>
      <c r="AD149" s="106"/>
      <c r="AE149" s="93"/>
      <c r="AF149" s="107"/>
      <c r="AG149" s="107"/>
      <c r="AH149" s="107"/>
      <c r="AI149" s="107"/>
      <c r="AJ149" s="107"/>
      <c r="AK149" s="107"/>
      <c r="AL149" s="107"/>
      <c r="AM149" s="98"/>
    </row>
    <row r="150" spans="2:39" x14ac:dyDescent="0.2">
      <c r="B150" s="36" t="s">
        <v>91</v>
      </c>
      <c r="C150" s="39">
        <f>IF(C148&lt;1,,C149/C148)</f>
        <v>0.24832214765100671</v>
      </c>
      <c r="S150" s="98"/>
      <c r="T150" s="106"/>
      <c r="U150" s="93"/>
      <c r="V150" s="107"/>
      <c r="W150" s="107"/>
      <c r="X150" s="107"/>
      <c r="Y150" s="107"/>
      <c r="Z150" s="107"/>
      <c r="AA150" s="107"/>
      <c r="AB150" s="107"/>
      <c r="AC150" s="98"/>
      <c r="AD150" s="106"/>
      <c r="AE150" s="93"/>
      <c r="AF150" s="107"/>
      <c r="AG150" s="107"/>
      <c r="AH150" s="107"/>
      <c r="AI150" s="107"/>
      <c r="AJ150" s="107"/>
      <c r="AK150" s="107"/>
      <c r="AL150" s="107"/>
      <c r="AM150" s="98"/>
    </row>
    <row r="151" spans="2:39" x14ac:dyDescent="0.2">
      <c r="S151" s="98"/>
      <c r="T151" s="106"/>
      <c r="U151" s="93"/>
      <c r="V151" s="107"/>
      <c r="W151" s="107"/>
      <c r="X151" s="107"/>
      <c r="Y151" s="107"/>
      <c r="Z151" s="107"/>
      <c r="AA151" s="107"/>
      <c r="AB151" s="107"/>
      <c r="AC151" s="98"/>
      <c r="AD151" s="106"/>
      <c r="AE151" s="93"/>
      <c r="AF151" s="107"/>
      <c r="AG151" s="107"/>
      <c r="AH151" s="107"/>
      <c r="AI151" s="107"/>
      <c r="AJ151" s="107"/>
      <c r="AK151" s="107"/>
      <c r="AL151" s="107"/>
      <c r="AM151" s="98"/>
    </row>
    <row r="152" spans="2:39" x14ac:dyDescent="0.2">
      <c r="S152" s="98"/>
      <c r="T152" s="106"/>
      <c r="U152" s="93"/>
      <c r="V152" s="107"/>
      <c r="W152" s="107"/>
      <c r="X152" s="107"/>
      <c r="Y152" s="107"/>
      <c r="Z152" s="107"/>
      <c r="AA152" s="107"/>
      <c r="AB152" s="107"/>
      <c r="AC152" s="98"/>
      <c r="AD152" s="106"/>
      <c r="AE152" s="93"/>
      <c r="AF152" s="107"/>
      <c r="AG152" s="107"/>
      <c r="AH152" s="107"/>
      <c r="AI152" s="107"/>
      <c r="AJ152" s="107"/>
      <c r="AK152" s="107"/>
      <c r="AL152" s="107"/>
      <c r="AM152" s="98"/>
    </row>
    <row r="153" spans="2:39" x14ac:dyDescent="0.2">
      <c r="S153" s="98"/>
      <c r="T153" s="106"/>
      <c r="U153" s="93"/>
      <c r="V153" s="107"/>
      <c r="W153" s="107"/>
      <c r="X153" s="107"/>
      <c r="Y153" s="107"/>
      <c r="Z153" s="107"/>
      <c r="AA153" s="107"/>
      <c r="AB153" s="107"/>
      <c r="AC153" s="98"/>
      <c r="AD153" s="106"/>
      <c r="AE153" s="93"/>
      <c r="AF153" s="107"/>
      <c r="AG153" s="107"/>
      <c r="AH153" s="107"/>
      <c r="AI153" s="107"/>
      <c r="AJ153" s="107"/>
      <c r="AK153" s="107"/>
      <c r="AL153" s="107"/>
      <c r="AM153" s="98"/>
    </row>
    <row r="154" spans="2:39" x14ac:dyDescent="0.2">
      <c r="S154" s="98"/>
      <c r="T154" s="106"/>
      <c r="U154" s="93"/>
      <c r="V154" s="107"/>
      <c r="W154" s="107"/>
      <c r="X154" s="107"/>
      <c r="Y154" s="107"/>
      <c r="Z154" s="107"/>
      <c r="AA154" s="107"/>
      <c r="AB154" s="107"/>
      <c r="AC154" s="98"/>
      <c r="AD154" s="106"/>
      <c r="AE154" s="93"/>
      <c r="AF154" s="107"/>
      <c r="AG154" s="107"/>
      <c r="AH154" s="107"/>
      <c r="AI154" s="107"/>
      <c r="AJ154" s="107"/>
      <c r="AK154" s="107"/>
      <c r="AL154" s="107"/>
      <c r="AM154" s="98"/>
    </row>
    <row r="155" spans="2:39" x14ac:dyDescent="0.2">
      <c r="S155" s="98"/>
      <c r="T155" s="106"/>
      <c r="U155" s="93"/>
      <c r="V155" s="107"/>
      <c r="W155" s="107"/>
      <c r="X155" s="107"/>
      <c r="Y155" s="107"/>
      <c r="Z155" s="107"/>
      <c r="AA155" s="107"/>
      <c r="AB155" s="107"/>
      <c r="AC155" s="98"/>
      <c r="AD155" s="106"/>
      <c r="AE155" s="93"/>
      <c r="AF155" s="107"/>
      <c r="AG155" s="107"/>
      <c r="AH155" s="107"/>
      <c r="AI155" s="107"/>
      <c r="AJ155" s="107"/>
      <c r="AK155" s="107"/>
      <c r="AL155" s="107"/>
      <c r="AM155" s="98"/>
    </row>
    <row r="156" spans="2:39" x14ac:dyDescent="0.2">
      <c r="S156" s="98"/>
      <c r="T156" s="106"/>
      <c r="U156" s="93"/>
      <c r="V156" s="107"/>
      <c r="W156" s="107"/>
      <c r="X156" s="107"/>
      <c r="Y156" s="107"/>
      <c r="Z156" s="107"/>
      <c r="AA156" s="107"/>
      <c r="AB156" s="107"/>
      <c r="AC156" s="98"/>
      <c r="AD156" s="106"/>
      <c r="AE156" s="93"/>
      <c r="AF156" s="107"/>
      <c r="AG156" s="107"/>
      <c r="AH156" s="107"/>
      <c r="AI156" s="107"/>
      <c r="AJ156" s="107"/>
      <c r="AK156" s="107"/>
      <c r="AL156" s="107"/>
      <c r="AM156" s="98"/>
    </row>
    <row r="157" spans="2:39" x14ac:dyDescent="0.2">
      <c r="S157" s="98"/>
      <c r="T157" s="106"/>
      <c r="U157" s="93"/>
      <c r="V157" s="107"/>
      <c r="W157" s="107"/>
      <c r="X157" s="107"/>
      <c r="Y157" s="107"/>
      <c r="Z157" s="107"/>
      <c r="AA157" s="107"/>
      <c r="AB157" s="107"/>
      <c r="AC157" s="98"/>
      <c r="AD157" s="106"/>
      <c r="AE157" s="93"/>
      <c r="AF157" s="107"/>
      <c r="AG157" s="107"/>
      <c r="AH157" s="107"/>
      <c r="AI157" s="107"/>
      <c r="AJ157" s="107"/>
      <c r="AK157" s="107"/>
      <c r="AL157" s="107"/>
      <c r="AM157" s="98"/>
    </row>
    <row r="158" spans="2:39" x14ac:dyDescent="0.2">
      <c r="S158" s="98"/>
      <c r="T158" s="106"/>
      <c r="U158" s="108"/>
      <c r="V158" s="107"/>
      <c r="W158" s="107"/>
      <c r="X158" s="107"/>
      <c r="Y158" s="107"/>
      <c r="Z158" s="107"/>
      <c r="AA158" s="107"/>
      <c r="AB158" s="107"/>
      <c r="AC158" s="98"/>
      <c r="AD158" s="106"/>
      <c r="AE158" s="108"/>
      <c r="AF158" s="107"/>
      <c r="AG158" s="107"/>
      <c r="AH158" s="107"/>
      <c r="AI158" s="107"/>
      <c r="AJ158" s="107"/>
      <c r="AK158" s="107"/>
      <c r="AL158" s="107"/>
      <c r="AM158" s="98"/>
    </row>
    <row r="159" spans="2:39" x14ac:dyDescent="0.2">
      <c r="S159" s="98"/>
      <c r="T159" s="98"/>
      <c r="U159" s="109"/>
      <c r="V159" s="110"/>
      <c r="W159" s="110"/>
      <c r="X159" s="110"/>
      <c r="Y159" s="110"/>
      <c r="Z159" s="110"/>
      <c r="AA159" s="111"/>
      <c r="AB159" s="111"/>
      <c r="AC159" s="98"/>
      <c r="AD159" s="98"/>
      <c r="AE159" s="109"/>
      <c r="AF159" s="110"/>
      <c r="AG159" s="110"/>
      <c r="AH159" s="110"/>
      <c r="AI159" s="110"/>
      <c r="AJ159" s="110"/>
      <c r="AK159" s="111"/>
      <c r="AL159" s="111"/>
      <c r="AM159" s="98"/>
    </row>
    <row r="160" spans="2:39" ht="13.5" thickBot="1" x14ac:dyDescent="0.25">
      <c r="D160" s="41" t="s">
        <v>95</v>
      </c>
      <c r="S160" s="98"/>
      <c r="T160" s="98"/>
      <c r="U160" s="98"/>
      <c r="V160" s="98"/>
      <c r="W160" s="98"/>
      <c r="X160" s="98"/>
      <c r="Y160" s="98"/>
      <c r="Z160" s="98"/>
      <c r="AA160" s="98"/>
      <c r="AB160" s="98"/>
      <c r="AC160" s="98"/>
      <c r="AD160" s="98"/>
      <c r="AE160" s="98"/>
      <c r="AF160" s="98"/>
      <c r="AG160" s="98"/>
      <c r="AH160" s="98"/>
      <c r="AI160" s="98"/>
      <c r="AJ160" s="98"/>
      <c r="AK160" s="98"/>
      <c r="AL160" s="98"/>
      <c r="AM160" s="98"/>
    </row>
    <row r="161" spans="1:39" x14ac:dyDescent="0.2">
      <c r="A161" s="73" t="s">
        <v>98</v>
      </c>
      <c r="B161" s="72" t="s">
        <v>1</v>
      </c>
      <c r="C161" s="52" t="s">
        <v>90</v>
      </c>
      <c r="D161" s="52" t="s">
        <v>72</v>
      </c>
      <c r="E161" s="52" t="s">
        <v>73</v>
      </c>
      <c r="F161" s="52" t="s">
        <v>111</v>
      </c>
      <c r="G161" s="53" t="s">
        <v>75</v>
      </c>
      <c r="H161" s="53" t="s">
        <v>76</v>
      </c>
      <c r="I161" s="54" t="s">
        <v>78</v>
      </c>
      <c r="S161" s="98"/>
      <c r="T161" s="98"/>
      <c r="U161" s="98"/>
      <c r="V161" s="98"/>
      <c r="W161" s="98"/>
      <c r="X161" s="98"/>
      <c r="Y161" s="98"/>
      <c r="Z161" s="98"/>
      <c r="AA161" s="98"/>
      <c r="AB161" s="98"/>
      <c r="AC161" s="98"/>
      <c r="AD161" s="98"/>
      <c r="AE161" s="98"/>
      <c r="AF161" s="98"/>
      <c r="AG161" s="98"/>
      <c r="AH161" s="98"/>
      <c r="AI161" s="98"/>
      <c r="AJ161" s="98"/>
      <c r="AK161" s="98"/>
      <c r="AL161" s="98"/>
      <c r="AM161" s="98"/>
    </row>
    <row r="162" spans="1:39" ht="13.5" thickBot="1" x14ac:dyDescent="0.25">
      <c r="A162" s="74" t="s">
        <v>113</v>
      </c>
      <c r="B162" s="78" t="s">
        <v>115</v>
      </c>
      <c r="C162" s="55" t="s">
        <v>6</v>
      </c>
      <c r="D162" s="56" t="s">
        <v>60</v>
      </c>
      <c r="E162" s="56" t="s">
        <v>60</v>
      </c>
      <c r="F162" s="55" t="s">
        <v>112</v>
      </c>
      <c r="G162" s="57" t="s">
        <v>82</v>
      </c>
      <c r="H162" s="57" t="s">
        <v>77</v>
      </c>
      <c r="I162" s="58" t="s">
        <v>79</v>
      </c>
      <c r="S162" s="98"/>
      <c r="T162" s="98"/>
      <c r="U162" s="98"/>
      <c r="V162" s="98"/>
      <c r="W162" s="98"/>
      <c r="X162" s="98"/>
      <c r="Y162" s="98"/>
      <c r="Z162" s="98"/>
      <c r="AA162" s="98"/>
      <c r="AB162" s="98"/>
      <c r="AC162" s="98"/>
      <c r="AD162" s="98"/>
      <c r="AE162" s="98"/>
      <c r="AF162" s="98"/>
      <c r="AG162" s="98"/>
      <c r="AH162" s="98"/>
      <c r="AI162" s="98"/>
      <c r="AJ162" s="98"/>
      <c r="AK162" s="98"/>
      <c r="AL162" s="98"/>
      <c r="AM162" s="98"/>
    </row>
    <row r="163" spans="1:39" x14ac:dyDescent="0.2">
      <c r="A163" s="70" t="e">
        <f>IF(#REF!&gt;1,#REF!/$A$18,)</f>
        <v>#REF!</v>
      </c>
      <c r="B163" s="30" t="e">
        <f>#REF!</f>
        <v>#REF!</v>
      </c>
      <c r="C163" s="31" t="e">
        <f>#REF!</f>
        <v>#REF!</v>
      </c>
      <c r="D163" s="31" t="e">
        <f>#REF!</f>
        <v>#REF!</v>
      </c>
      <c r="E163" s="31" t="e">
        <f>#REF!</f>
        <v>#REF!</v>
      </c>
      <c r="F163" s="51" t="e">
        <f>IF(#REF!&gt;1,(#REF!+#REF!)/#REF!,"")</f>
        <v>#REF!</v>
      </c>
      <c r="G163" s="31" t="e">
        <f>IF(#REF!&gt;1,#REF!/#REF!,)</f>
        <v>#REF!</v>
      </c>
      <c r="H163" s="28" t="e">
        <f>IF(#REF!&gt;1,#REF!/#REF!,)</f>
        <v>#REF!</v>
      </c>
      <c r="I163" s="28" t="e">
        <f>IF(#REF!&gt;1,#REF!/#REF!,)</f>
        <v>#REF!</v>
      </c>
    </row>
    <row r="164" spans="1:39" x14ac:dyDescent="0.2">
      <c r="A164" s="70" t="e">
        <f>IF(#REF!&gt;1,#REF!/$A$18,)</f>
        <v>#REF!</v>
      </c>
      <c r="B164" s="30" t="e">
        <f>#REF!</f>
        <v>#REF!</v>
      </c>
      <c r="C164" s="31" t="e">
        <f>#REF!</f>
        <v>#REF!</v>
      </c>
      <c r="D164" s="31" t="e">
        <f>#REF!</f>
        <v>#REF!</v>
      </c>
      <c r="E164" s="31" t="e">
        <f>#REF!</f>
        <v>#REF!</v>
      </c>
      <c r="F164" s="51" t="e">
        <f>IF(#REF!&gt;1,(#REF!+#REF!)/#REF!,"")</f>
        <v>#REF!</v>
      </c>
      <c r="G164" s="31" t="e">
        <f>IF(#REF!&gt;1,#REF!/#REF!,)</f>
        <v>#REF!</v>
      </c>
      <c r="H164" s="28" t="e">
        <f>IF(#REF!&gt;1,#REF!/#REF!,)</f>
        <v>#REF!</v>
      </c>
      <c r="I164" s="28" t="e">
        <f>IF(#REF!&gt;1,#REF!/#REF!,)</f>
        <v>#REF!</v>
      </c>
    </row>
    <row r="165" spans="1:39" x14ac:dyDescent="0.2">
      <c r="A165" s="70" t="e">
        <f>IF(#REF!&gt;1,#REF!/$A$18,)</f>
        <v>#REF!</v>
      </c>
      <c r="B165" s="30" t="e">
        <f>#REF!</f>
        <v>#REF!</v>
      </c>
      <c r="C165" s="31" t="e">
        <f>#REF!</f>
        <v>#REF!</v>
      </c>
      <c r="D165" s="31" t="e">
        <f>#REF!</f>
        <v>#REF!</v>
      </c>
      <c r="E165" s="31" t="e">
        <f>#REF!</f>
        <v>#REF!</v>
      </c>
      <c r="F165" s="51" t="e">
        <f>IF(#REF!&gt;1,(#REF!+#REF!)/#REF!,"")</f>
        <v>#REF!</v>
      </c>
      <c r="G165" s="31" t="e">
        <f>IF(#REF!&gt;1,#REF!/#REF!,)</f>
        <v>#REF!</v>
      </c>
      <c r="H165" s="28" t="e">
        <f>IF(#REF!&gt;1,#REF!/#REF!,)</f>
        <v>#REF!</v>
      </c>
      <c r="I165" s="28" t="e">
        <f>IF(#REF!&gt;1,#REF!/#REF!,)</f>
        <v>#REF!</v>
      </c>
    </row>
    <row r="166" spans="1:39" x14ac:dyDescent="0.2">
      <c r="A166" s="70" t="e">
        <f>IF(#REF!&gt;1,#REF!/$A$18,)</f>
        <v>#REF!</v>
      </c>
      <c r="B166" s="30" t="e">
        <f>#REF!</f>
        <v>#REF!</v>
      </c>
      <c r="C166" s="31" t="e">
        <f>#REF!</f>
        <v>#REF!</v>
      </c>
      <c r="D166" s="31" t="e">
        <f>#REF!</f>
        <v>#REF!</v>
      </c>
      <c r="E166" s="31" t="e">
        <f>#REF!</f>
        <v>#REF!</v>
      </c>
      <c r="F166" s="51" t="e">
        <f>IF(#REF!&gt;1,(#REF!+#REF!)/#REF!,"")</f>
        <v>#REF!</v>
      </c>
      <c r="G166" s="31" t="e">
        <f>IF(#REF!&gt;1,#REF!/#REF!,)</f>
        <v>#REF!</v>
      </c>
      <c r="H166" s="28" t="e">
        <f>IF(#REF!&gt;1,#REF!/#REF!,)</f>
        <v>#REF!</v>
      </c>
      <c r="I166" s="28" t="e">
        <f>IF(#REF!&gt;1,#REF!/#REF!,)</f>
        <v>#REF!</v>
      </c>
    </row>
    <row r="167" spans="1:39" x14ac:dyDescent="0.2">
      <c r="A167" s="70" t="e">
        <f>IF(#REF!&gt;1,#REF!/$A$18,)</f>
        <v>#REF!</v>
      </c>
      <c r="B167" s="30" t="e">
        <f>#REF!</f>
        <v>#REF!</v>
      </c>
      <c r="C167" s="31" t="e">
        <f>#REF!</f>
        <v>#REF!</v>
      </c>
      <c r="D167" s="31" t="e">
        <f>#REF!</f>
        <v>#REF!</v>
      </c>
      <c r="E167" s="31" t="e">
        <f>#REF!</f>
        <v>#REF!</v>
      </c>
      <c r="F167" s="51" t="e">
        <f>IF(#REF!&gt;1,(#REF!+#REF!)/#REF!,"")</f>
        <v>#REF!</v>
      </c>
      <c r="G167" s="31" t="e">
        <f>IF(#REF!&gt;1,#REF!/#REF!,)</f>
        <v>#REF!</v>
      </c>
      <c r="H167" s="28" t="e">
        <f>IF(#REF!&gt;1,#REF!/#REF!,)</f>
        <v>#REF!</v>
      </c>
      <c r="I167" s="28" t="e">
        <f>IF(#REF!&gt;1,#REF!/#REF!,)</f>
        <v>#REF!</v>
      </c>
    </row>
    <row r="168" spans="1:39" x14ac:dyDescent="0.2">
      <c r="A168" s="70" t="e">
        <f>IF(#REF!&gt;1,#REF!/$A$18,)</f>
        <v>#REF!</v>
      </c>
      <c r="B168" s="30" t="e">
        <f>#REF!</f>
        <v>#REF!</v>
      </c>
      <c r="C168" s="31" t="e">
        <f>#REF!</f>
        <v>#REF!</v>
      </c>
      <c r="D168" s="31" t="e">
        <f>#REF!</f>
        <v>#REF!</v>
      </c>
      <c r="E168" s="31" t="e">
        <f>#REF!</f>
        <v>#REF!</v>
      </c>
      <c r="F168" s="51" t="e">
        <f>IF(#REF!&gt;1,(#REF!+#REF!)/#REF!,"")</f>
        <v>#REF!</v>
      </c>
      <c r="G168" s="31" t="e">
        <f>IF(#REF!&gt;1,#REF!/#REF!,)</f>
        <v>#REF!</v>
      </c>
      <c r="H168" s="28" t="e">
        <f>IF(#REF!&gt;1,#REF!/#REF!,)</f>
        <v>#REF!</v>
      </c>
      <c r="I168" s="28" t="e">
        <f>IF(#REF!&gt;1,#REF!/#REF!,)</f>
        <v>#REF!</v>
      </c>
    </row>
    <row r="169" spans="1:39" x14ac:dyDescent="0.2">
      <c r="A169" s="70" t="e">
        <f>IF(#REF!&gt;1,#REF!/$A$18,)</f>
        <v>#REF!</v>
      </c>
      <c r="B169" s="30" t="e">
        <f>#REF!</f>
        <v>#REF!</v>
      </c>
      <c r="C169" s="31" t="e">
        <f>#REF!</f>
        <v>#REF!</v>
      </c>
      <c r="D169" s="31" t="e">
        <f>#REF!</f>
        <v>#REF!</v>
      </c>
      <c r="E169" s="31" t="e">
        <f>#REF!</f>
        <v>#REF!</v>
      </c>
      <c r="F169" s="51" t="e">
        <f>IF(#REF!&gt;1,(#REF!+#REF!)/#REF!,"")</f>
        <v>#REF!</v>
      </c>
      <c r="G169" s="31" t="e">
        <f>IF(#REF!&gt;1,#REF!/#REF!,)</f>
        <v>#REF!</v>
      </c>
      <c r="H169" s="28" t="e">
        <f>IF(#REF!&gt;1,#REF!/#REF!,)</f>
        <v>#REF!</v>
      </c>
      <c r="I169" s="28" t="e">
        <f>IF(#REF!&gt;1,#REF!/#REF!,)</f>
        <v>#REF!</v>
      </c>
    </row>
    <row r="170" spans="1:39" x14ac:dyDescent="0.2">
      <c r="A170" s="70" t="e">
        <f>IF(#REF!&gt;1,#REF!/$A$18,)</f>
        <v>#REF!</v>
      </c>
      <c r="B170" s="30" t="e">
        <f>#REF!</f>
        <v>#REF!</v>
      </c>
      <c r="C170" s="31" t="e">
        <f>#REF!</f>
        <v>#REF!</v>
      </c>
      <c r="D170" s="31" t="e">
        <f>#REF!</f>
        <v>#REF!</v>
      </c>
      <c r="E170" s="31" t="e">
        <f>#REF!</f>
        <v>#REF!</v>
      </c>
      <c r="F170" s="51" t="e">
        <f>IF(#REF!&gt;1,(#REF!+#REF!)/#REF!,"")</f>
        <v>#REF!</v>
      </c>
      <c r="G170" s="31" t="e">
        <f>IF(#REF!&gt;1,#REF!/#REF!,)</f>
        <v>#REF!</v>
      </c>
      <c r="H170" s="28" t="e">
        <f>IF(#REF!&gt;1,#REF!/#REF!,)</f>
        <v>#REF!</v>
      </c>
      <c r="I170" s="28" t="e">
        <f>IF(#REF!&gt;1,#REF!/#REF!,)</f>
        <v>#REF!</v>
      </c>
    </row>
    <row r="171" spans="1:39" x14ac:dyDescent="0.2">
      <c r="A171" s="70" t="e">
        <f>IF(#REF!&gt;1,#REF!/$A$18,)</f>
        <v>#REF!</v>
      </c>
      <c r="B171" s="30" t="e">
        <f>#REF!</f>
        <v>#REF!</v>
      </c>
      <c r="C171" s="31" t="e">
        <f>#REF!</f>
        <v>#REF!</v>
      </c>
      <c r="D171" s="31" t="e">
        <f>#REF!</f>
        <v>#REF!</v>
      </c>
      <c r="E171" s="31" t="e">
        <f>#REF!</f>
        <v>#REF!</v>
      </c>
      <c r="F171" s="51" t="e">
        <f>IF(#REF!&gt;1,(#REF!+#REF!)/#REF!,"")</f>
        <v>#REF!</v>
      </c>
      <c r="G171" s="31" t="e">
        <f>IF(#REF!&gt;1,#REF!/#REF!,)</f>
        <v>#REF!</v>
      </c>
      <c r="H171" s="28" t="e">
        <f>IF(#REF!&gt;1,#REF!/#REF!,)</f>
        <v>#REF!</v>
      </c>
      <c r="I171" s="28" t="e">
        <f>IF(#REF!&gt;1,#REF!/#REF!,)</f>
        <v>#REF!</v>
      </c>
    </row>
    <row r="172" spans="1:39" ht="13.5" thickBot="1" x14ac:dyDescent="0.25">
      <c r="A172" s="70" t="e">
        <f>IF(#REF!&gt;1,#REF!/$A$18,)</f>
        <v>#REF!</v>
      </c>
      <c r="B172" s="30" t="e">
        <f>#REF!</f>
        <v>#REF!</v>
      </c>
      <c r="C172" s="31" t="e">
        <f>#REF!</f>
        <v>#REF!</v>
      </c>
      <c r="D172" s="31" t="e">
        <f>#REF!</f>
        <v>#REF!</v>
      </c>
      <c r="E172" s="31" t="e">
        <f>#REF!</f>
        <v>#REF!</v>
      </c>
      <c r="F172" s="51" t="e">
        <f>IF(#REF!&gt;1,(#REF!+#REF!)/#REF!,"")</f>
        <v>#REF!</v>
      </c>
      <c r="G172" s="31" t="e">
        <f>IF(#REF!&gt;1,#REF!/#REF!,)</f>
        <v>#REF!</v>
      </c>
      <c r="H172" s="28" t="e">
        <f>IF(#REF!&gt;1,#REF!/#REF!,)</f>
        <v>#REF!</v>
      </c>
      <c r="I172" s="28" t="e">
        <f>IF(#REF!&gt;1,#REF!/#REF!,)</f>
        <v>#REF!</v>
      </c>
    </row>
    <row r="173" spans="1:39" ht="13.5" thickBot="1" x14ac:dyDescent="0.25">
      <c r="A173" s="71" t="e">
        <f>SUM(A163:A172)</f>
        <v>#REF!</v>
      </c>
      <c r="B173" s="60" t="s">
        <v>74</v>
      </c>
      <c r="C173" s="61">
        <f t="shared" ref="C173" si="13">M18</f>
        <v>0.24832214765100671</v>
      </c>
      <c r="D173" s="61">
        <f t="shared" ref="D173:E173" si="14">K18</f>
        <v>0.78290794379122453</v>
      </c>
      <c r="E173" s="61">
        <f t="shared" si="14"/>
        <v>0.21709205620877545</v>
      </c>
      <c r="F173" s="62">
        <f t="shared" ref="F173" si="15">IF(G18&gt;1,(H18+I18)/G18,"")</f>
        <v>11.701342281879194</v>
      </c>
      <c r="G173" s="61">
        <f>IF(E18=0,,E18/D18)</f>
        <v>1.6</v>
      </c>
      <c r="H173" s="63">
        <f>IF(J18=0,,J18/D18)</f>
        <v>19.372222222222224</v>
      </c>
      <c r="I173" s="64">
        <f>IF(J18=0,,J18/E18)</f>
        <v>12.107638888888889</v>
      </c>
    </row>
    <row r="175" spans="1:39" x14ac:dyDescent="0.2">
      <c r="A175" s="157" t="s">
        <v>93</v>
      </c>
      <c r="B175" s="157"/>
      <c r="C175" s="157"/>
      <c r="D175" s="157"/>
      <c r="E175" s="157"/>
      <c r="F175" s="157"/>
      <c r="G175" s="157"/>
      <c r="H175" s="157"/>
      <c r="I175" s="157"/>
    </row>
    <row r="176" spans="1:39" x14ac:dyDescent="0.2">
      <c r="A176" s="157" t="s">
        <v>83</v>
      </c>
      <c r="B176" s="157"/>
      <c r="C176" s="157"/>
      <c r="D176" s="157"/>
      <c r="E176" s="157"/>
      <c r="F176" s="157"/>
      <c r="G176" s="157"/>
      <c r="H176" s="157"/>
      <c r="I176" s="157"/>
    </row>
  </sheetData>
  <protectedRanges>
    <protectedRange sqref="A24:I29" name="Story One_2"/>
  </protectedRanges>
  <mergeCells count="37">
    <mergeCell ref="T65:U65"/>
    <mergeCell ref="AD65:AE65"/>
    <mergeCell ref="T81:U81"/>
    <mergeCell ref="AD81:AE81"/>
    <mergeCell ref="T145:U145"/>
    <mergeCell ref="AD145:AE145"/>
    <mergeCell ref="T97:U97"/>
    <mergeCell ref="AD97:AE97"/>
    <mergeCell ref="T113:U113"/>
    <mergeCell ref="AD113:AE113"/>
    <mergeCell ref="T129:U129"/>
    <mergeCell ref="AD129:AE129"/>
    <mergeCell ref="T3:U3"/>
    <mergeCell ref="AD3:AE3"/>
    <mergeCell ref="T49:U49"/>
    <mergeCell ref="AD49:AE49"/>
    <mergeCell ref="A1:I1"/>
    <mergeCell ref="A3:B3"/>
    <mergeCell ref="C3:D3"/>
    <mergeCell ref="A20:I20"/>
    <mergeCell ref="A21:I21"/>
    <mergeCell ref="A22:I22"/>
    <mergeCell ref="A23:I23"/>
    <mergeCell ref="A24:I29"/>
    <mergeCell ref="A31:F31"/>
    <mergeCell ref="G31:I33"/>
    <mergeCell ref="A32:B32"/>
    <mergeCell ref="E32:F32"/>
    <mergeCell ref="A33:B33"/>
    <mergeCell ref="E33:F33"/>
    <mergeCell ref="A175:I175"/>
    <mergeCell ref="A176:I176"/>
    <mergeCell ref="A41:I41"/>
    <mergeCell ref="C67:I67"/>
    <mergeCell ref="C74:I74"/>
    <mergeCell ref="C77:I77"/>
    <mergeCell ref="A135:I135"/>
  </mergeCells>
  <dataValidations count="4">
    <dataValidation type="whole" operator="greaterThanOrEqual" allowBlank="1" showInputMessage="1" showErrorMessage="1" error="Please input whole numbers only...thank you!" sqref="H9:I14 C7:G15 C16:I17">
      <formula1>0</formula1>
    </dataValidation>
    <dataValidation type="whole" operator="greaterThanOrEqual" allowBlank="1" showInputMessage="1" showErrorMessage="1" sqref="V149:AB158 V134:AB142 V37:AB46 V69:AB78 V53:AB62 V101:AB110 V85:AB94 AF24:AL29 AF37:AL46 AF53:AL62 AF69:AL78 AF85:AL94 AF101:AL110 AF117:AL126 AF133:AL142 AF149:AL158 V117:AB126 V24:AB29 AF7:AL17 V7:AB17">
      <formula1>0</formula1>
    </dataValidation>
    <dataValidation type="whole" operator="greaterThan" allowBlank="1" showInputMessage="1" showErrorMessage="1" error="Please input whole numbers only...Thank You!_x000a_" sqref="A7:A15 A17">
      <formula1>0</formula1>
    </dataValidation>
    <dataValidation type="whole" operator="greaterThan" allowBlank="1" showInputMessage="1" showErrorMessage="1" error="Please Input only whole numbers...Thank You!_x000a_" sqref="A16">
      <formula1>0</formula1>
    </dataValidation>
  </dataValidations>
  <printOptions horizontalCentered="1"/>
  <pageMargins left="0" right="0" top="0.5" bottom="0.5" header="0.5" footer="0.5"/>
  <pageSetup scale="88" orientation="landscape" r:id="rId1"/>
  <headerFooter alignWithMargins="0">
    <oddFooter>&amp;R&amp;P</oddFooter>
  </headerFooter>
  <rowBreaks count="3" manualBreakCount="3">
    <brk id="40" max="17" man="1"/>
    <brk id="87" max="17" man="1"/>
    <brk id="133" max="1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6"/>
  <sheetViews>
    <sheetView showZeros="0" tabSelected="1" zoomScaleNormal="100" zoomScaleSheetLayoutView="100" workbookViewId="0">
      <selection activeCell="U18" sqref="U18"/>
    </sheetView>
  </sheetViews>
  <sheetFormatPr defaultRowHeight="12.75" x14ac:dyDescent="0.2"/>
  <cols>
    <col min="1" max="1" width="10.85546875" customWidth="1"/>
    <col min="2" max="2" width="19.7109375" customWidth="1"/>
    <col min="3" max="3" width="24" customWidth="1"/>
    <col min="4" max="4" width="22.7109375" customWidth="1"/>
    <col min="5" max="5" width="16.5703125" customWidth="1"/>
    <col min="6" max="6" width="13.42578125" customWidth="1"/>
    <col min="7" max="7" width="10.5703125" customWidth="1"/>
    <col min="8" max="8" width="12.28515625" customWidth="1"/>
    <col min="9" max="9" width="11.85546875" customWidth="1"/>
    <col min="10" max="10" width="12.140625" hidden="1" customWidth="1"/>
    <col min="11" max="12" width="9.140625" hidden="1" customWidth="1"/>
    <col min="13" max="13" width="12.42578125" hidden="1" customWidth="1"/>
    <col min="14" max="16" width="9.140625" hidden="1" customWidth="1"/>
    <col min="17" max="17" width="14.42578125" hidden="1" customWidth="1"/>
    <col min="18" max="18" width="11.42578125" customWidth="1"/>
    <col min="20" max="20" width="10.85546875" customWidth="1"/>
    <col min="21" max="21" width="19.7109375" customWidth="1"/>
    <col min="22" max="22" width="18.28515625" customWidth="1"/>
    <col min="23" max="23" width="11.42578125" customWidth="1"/>
    <col min="24" max="24" width="15.7109375" customWidth="1"/>
    <col min="25" max="25" width="13.42578125" customWidth="1"/>
    <col min="26" max="26" width="10.5703125" customWidth="1"/>
    <col min="27" max="27" width="12.28515625" customWidth="1"/>
    <col min="28" max="28" width="11.85546875" customWidth="1"/>
    <col min="30" max="30" width="10.85546875" customWidth="1"/>
    <col min="31" max="31" width="19.7109375" customWidth="1"/>
    <col min="32" max="32" width="18.28515625" customWidth="1"/>
    <col min="33" max="33" width="11.42578125" customWidth="1"/>
    <col min="34" max="34" width="15.7109375" customWidth="1"/>
    <col min="35" max="35" width="13.42578125" customWidth="1"/>
    <col min="36" max="36" width="10.5703125" customWidth="1"/>
    <col min="37" max="37" width="12.28515625" customWidth="1"/>
    <col min="38" max="38" width="11.85546875" customWidth="1"/>
  </cols>
  <sheetData>
    <row r="1" spans="1:39" ht="18" x14ac:dyDescent="0.25">
      <c r="A1" s="150" t="s">
        <v>0</v>
      </c>
      <c r="B1" s="150"/>
      <c r="C1" s="150"/>
      <c r="D1" s="150"/>
      <c r="E1" s="150"/>
      <c r="F1" s="150"/>
      <c r="G1" s="150"/>
      <c r="H1" s="150"/>
      <c r="I1" s="150"/>
      <c r="S1" s="98"/>
      <c r="T1" s="98"/>
      <c r="U1" s="98"/>
      <c r="V1" s="98"/>
      <c r="W1" s="98"/>
      <c r="X1" s="98"/>
      <c r="Y1" s="98"/>
      <c r="Z1" s="98"/>
      <c r="AA1" s="98"/>
      <c r="AB1" s="98"/>
      <c r="AC1" s="98"/>
      <c r="AD1" s="98"/>
      <c r="AE1" s="98"/>
      <c r="AF1" s="98"/>
      <c r="AG1" s="98"/>
      <c r="AH1" s="98"/>
      <c r="AI1" s="98"/>
      <c r="AJ1" s="98"/>
      <c r="AK1" s="98"/>
      <c r="AL1" s="98"/>
    </row>
    <row r="2" spans="1:39" ht="15.75" x14ac:dyDescent="0.25">
      <c r="A2" s="84" t="s">
        <v>144</v>
      </c>
      <c r="B2" s="16"/>
      <c r="C2" s="16"/>
      <c r="D2" s="16"/>
      <c r="E2" s="16"/>
      <c r="F2" s="16"/>
      <c r="G2" s="83" t="s">
        <v>128</v>
      </c>
      <c r="H2" s="16">
        <f>'1st Qtr'!H2</f>
        <v>10</v>
      </c>
      <c r="I2" s="16" t="s">
        <v>129</v>
      </c>
      <c r="O2" t="s">
        <v>84</v>
      </c>
      <c r="S2" s="98"/>
      <c r="T2" s="98"/>
      <c r="U2" s="98"/>
      <c r="V2" s="98"/>
      <c r="W2" s="98"/>
      <c r="X2" s="98"/>
      <c r="Y2" s="98"/>
      <c r="Z2" s="98"/>
      <c r="AA2" s="98"/>
      <c r="AB2" s="98"/>
      <c r="AC2" s="98"/>
      <c r="AD2" s="98"/>
      <c r="AE2" s="98"/>
      <c r="AF2" s="98"/>
      <c r="AG2" s="98"/>
      <c r="AH2" s="98"/>
      <c r="AI2" s="98"/>
      <c r="AJ2" s="98"/>
      <c r="AK2" s="98"/>
      <c r="AL2" s="98"/>
    </row>
    <row r="3" spans="1:39" ht="15.75" x14ac:dyDescent="0.25">
      <c r="A3" s="152" t="s">
        <v>54</v>
      </c>
      <c r="B3" s="152"/>
      <c r="C3" s="184" t="str">
        <f>Annual!$C$3</f>
        <v>Fort Knox</v>
      </c>
      <c r="D3" s="184"/>
      <c r="E3" s="16"/>
      <c r="F3" s="16"/>
      <c r="G3" s="16"/>
      <c r="H3" s="16"/>
      <c r="I3" s="16"/>
      <c r="S3" s="98"/>
      <c r="T3" s="183"/>
      <c r="U3" s="183"/>
      <c r="V3" s="96"/>
      <c r="W3" s="97"/>
      <c r="X3" s="97"/>
      <c r="Y3" s="97"/>
      <c r="Z3" s="97"/>
      <c r="AA3" s="97"/>
      <c r="AB3" s="97"/>
      <c r="AC3" s="98"/>
      <c r="AD3" s="183"/>
      <c r="AE3" s="183"/>
      <c r="AF3" s="99"/>
      <c r="AG3" s="97"/>
      <c r="AH3" s="97"/>
      <c r="AI3" s="97"/>
      <c r="AJ3" s="97"/>
      <c r="AK3" s="97"/>
      <c r="AL3" s="97"/>
    </row>
    <row r="4" spans="1:39" ht="15.75" x14ac:dyDescent="0.25">
      <c r="A4" s="22" t="s">
        <v>98</v>
      </c>
      <c r="B4" s="22" t="s">
        <v>1</v>
      </c>
      <c r="C4" s="22" t="s">
        <v>3</v>
      </c>
      <c r="D4" s="22" t="s">
        <v>5</v>
      </c>
      <c r="E4" s="22" t="s">
        <v>3</v>
      </c>
      <c r="F4" s="22" t="s">
        <v>5</v>
      </c>
      <c r="G4" s="22" t="s">
        <v>3</v>
      </c>
      <c r="H4" s="22" t="s">
        <v>8</v>
      </c>
      <c r="I4" s="22" t="s">
        <v>8</v>
      </c>
      <c r="J4" s="24" t="s">
        <v>58</v>
      </c>
      <c r="K4" s="24" t="s">
        <v>60</v>
      </c>
      <c r="L4" s="24" t="s">
        <v>60</v>
      </c>
      <c r="M4" s="24" t="s">
        <v>63</v>
      </c>
      <c r="N4" s="24" t="s">
        <v>70</v>
      </c>
      <c r="O4" s="24" t="s">
        <v>87</v>
      </c>
      <c r="Q4" s="40">
        <v>0</v>
      </c>
      <c r="R4" s="40"/>
      <c r="S4" s="100"/>
      <c r="T4" s="101"/>
      <c r="U4" s="101"/>
      <c r="V4" s="91"/>
      <c r="W4" s="91"/>
      <c r="X4" s="91"/>
      <c r="Y4" s="91"/>
      <c r="Z4" s="91"/>
      <c r="AA4" s="91"/>
      <c r="AB4" s="91"/>
      <c r="AC4" s="100"/>
      <c r="AD4" s="101"/>
      <c r="AE4" s="101"/>
      <c r="AF4" s="91"/>
      <c r="AG4" s="91"/>
      <c r="AH4" s="91"/>
      <c r="AI4" s="91"/>
      <c r="AJ4" s="91"/>
      <c r="AK4" s="91"/>
      <c r="AL4" s="91"/>
    </row>
    <row r="5" spans="1:39" ht="13.5" thickBot="1" x14ac:dyDescent="0.25">
      <c r="A5" s="23" t="s">
        <v>114</v>
      </c>
      <c r="B5" s="65" t="s">
        <v>115</v>
      </c>
      <c r="C5" s="23" t="s">
        <v>4</v>
      </c>
      <c r="D5" s="23" t="s">
        <v>15</v>
      </c>
      <c r="E5" s="23" t="s">
        <v>2</v>
      </c>
      <c r="F5" s="23" t="s">
        <v>7</v>
      </c>
      <c r="G5" s="23" t="s">
        <v>6</v>
      </c>
      <c r="H5" s="23" t="s">
        <v>9</v>
      </c>
      <c r="I5" s="23" t="s">
        <v>10</v>
      </c>
      <c r="J5" s="24" t="s">
        <v>59</v>
      </c>
      <c r="K5" s="24" t="s">
        <v>61</v>
      </c>
      <c r="L5" s="24" t="s">
        <v>62</v>
      </c>
      <c r="M5" s="24" t="s">
        <v>64</v>
      </c>
      <c r="N5" s="24" t="s">
        <v>71</v>
      </c>
      <c r="O5" s="24" t="s">
        <v>6</v>
      </c>
      <c r="Q5" s="34">
        <v>10000000000</v>
      </c>
      <c r="R5" s="34"/>
      <c r="S5" s="98"/>
      <c r="T5" s="101"/>
      <c r="U5" s="102"/>
      <c r="V5" s="91"/>
      <c r="W5" s="91"/>
      <c r="X5" s="91"/>
      <c r="Y5" s="91"/>
      <c r="Z5" s="91"/>
      <c r="AA5" s="91"/>
      <c r="AB5" s="91"/>
      <c r="AC5" s="98"/>
      <c r="AD5" s="101"/>
      <c r="AE5" s="102"/>
      <c r="AF5" s="91"/>
      <c r="AG5" s="91"/>
      <c r="AH5" s="91"/>
      <c r="AI5" s="91"/>
      <c r="AJ5" s="91"/>
      <c r="AK5" s="91"/>
      <c r="AL5" s="91"/>
    </row>
    <row r="6" spans="1:39" x14ac:dyDescent="0.2">
      <c r="A6" s="42"/>
      <c r="B6" s="43"/>
      <c r="C6" s="43"/>
      <c r="D6" s="43"/>
      <c r="E6" s="43"/>
      <c r="F6" s="43"/>
      <c r="G6" s="44"/>
      <c r="H6" s="43"/>
      <c r="I6" s="45"/>
      <c r="N6" s="29" t="s">
        <v>65</v>
      </c>
      <c r="P6" s="33">
        <v>0.15</v>
      </c>
      <c r="S6" s="98"/>
      <c r="T6" s="98"/>
      <c r="U6" s="98"/>
      <c r="V6" s="98"/>
      <c r="W6" s="98"/>
      <c r="X6" s="98"/>
      <c r="Y6" s="98"/>
      <c r="Z6" s="103"/>
      <c r="AA6" s="98"/>
      <c r="AB6" s="98"/>
      <c r="AC6" s="98"/>
      <c r="AD6" s="98"/>
      <c r="AE6" s="98"/>
      <c r="AF6" s="98"/>
      <c r="AG6" s="98"/>
      <c r="AH6" s="98"/>
      <c r="AI6" s="98"/>
      <c r="AJ6" s="103"/>
      <c r="AK6" s="98"/>
      <c r="AL6" s="98"/>
    </row>
    <row r="7" spans="1:39" x14ac:dyDescent="0.2">
      <c r="A7" s="80">
        <v>1280</v>
      </c>
      <c r="B7" s="67" t="s">
        <v>11</v>
      </c>
      <c r="C7" s="66">
        <v>9</v>
      </c>
      <c r="D7" s="66">
        <v>107</v>
      </c>
      <c r="E7" s="66">
        <v>214</v>
      </c>
      <c r="F7" s="66">
        <v>37</v>
      </c>
      <c r="G7" s="66">
        <v>340</v>
      </c>
      <c r="H7" s="66">
        <v>1184</v>
      </c>
      <c r="I7" s="66">
        <v>11886</v>
      </c>
      <c r="J7" s="26">
        <f t="shared" ref="J7:J18" si="0">H7+I7</f>
        <v>13070</v>
      </c>
      <c r="K7" s="25">
        <f t="shared" ref="K7:K18" si="1">IF(J7&gt;1,H7/J7,)</f>
        <v>9.0589135424636577E-2</v>
      </c>
      <c r="L7" s="25">
        <f t="shared" ref="L7:L18" si="2">IF(J7&gt;1,I7/J7,)</f>
        <v>0.90941086457536346</v>
      </c>
      <c r="M7" s="25">
        <f t="shared" ref="M7:M18" si="3">IF(G7&gt;1,F7/G7,)</f>
        <v>0.10882352941176471</v>
      </c>
      <c r="N7" s="21">
        <f t="shared" ref="N7:N18" si="4">IF(G7&gt;1,H7/G7,)</f>
        <v>3.4823529411764707</v>
      </c>
      <c r="O7" s="34">
        <f t="shared" ref="O7:O18" si="5">(G7/D7)*C7</f>
        <v>28.598130841121495</v>
      </c>
      <c r="P7" s="40">
        <f>O7*P6</f>
        <v>4.2897196261682238</v>
      </c>
      <c r="S7" s="98"/>
      <c r="T7" s="104"/>
      <c r="U7" s="93"/>
      <c r="V7" s="105"/>
      <c r="W7" s="105"/>
      <c r="X7" s="105"/>
      <c r="Y7" s="105"/>
      <c r="Z7" s="105"/>
      <c r="AA7" s="105"/>
      <c r="AB7" s="105"/>
      <c r="AC7" s="98"/>
      <c r="AD7" s="106"/>
      <c r="AE7" s="93"/>
      <c r="AF7" s="107"/>
      <c r="AG7" s="107"/>
      <c r="AH7" s="107"/>
      <c r="AI7" s="107"/>
      <c r="AJ7" s="107"/>
      <c r="AK7" s="107"/>
      <c r="AL7" s="107"/>
    </row>
    <row r="8" spans="1:39" x14ac:dyDescent="0.2">
      <c r="A8" s="80">
        <v>1141</v>
      </c>
      <c r="B8" s="67" t="s">
        <v>12</v>
      </c>
      <c r="C8" s="66">
        <v>6</v>
      </c>
      <c r="D8" s="66">
        <v>54</v>
      </c>
      <c r="E8" s="66">
        <v>93</v>
      </c>
      <c r="F8" s="66">
        <v>31</v>
      </c>
      <c r="G8" s="66">
        <v>224</v>
      </c>
      <c r="H8" s="66"/>
      <c r="I8" s="66">
        <v>1805</v>
      </c>
      <c r="J8" s="26">
        <f t="shared" si="0"/>
        <v>1805</v>
      </c>
      <c r="K8" s="25">
        <f t="shared" si="1"/>
        <v>0</v>
      </c>
      <c r="L8" s="25">
        <f t="shared" si="2"/>
        <v>1</v>
      </c>
      <c r="M8" s="25">
        <f t="shared" si="3"/>
        <v>0.13839285714285715</v>
      </c>
      <c r="N8" s="21">
        <f t="shared" si="4"/>
        <v>0</v>
      </c>
      <c r="O8" s="34">
        <f t="shared" si="5"/>
        <v>24.888888888888886</v>
      </c>
      <c r="S8" s="98"/>
      <c r="T8" s="106"/>
      <c r="U8" s="93"/>
      <c r="V8" s="107"/>
      <c r="W8" s="107"/>
      <c r="X8" s="107"/>
      <c r="Y8" s="107"/>
      <c r="Z8" s="107"/>
      <c r="AA8" s="107"/>
      <c r="AB8" s="107"/>
      <c r="AC8" s="98"/>
      <c r="AD8" s="106"/>
      <c r="AE8" s="93"/>
      <c r="AF8" s="107"/>
      <c r="AG8" s="107"/>
      <c r="AH8" s="107"/>
      <c r="AI8" s="107"/>
      <c r="AJ8" s="107"/>
      <c r="AK8" s="107"/>
      <c r="AL8" s="107"/>
    </row>
    <row r="9" spans="1:39" x14ac:dyDescent="0.2">
      <c r="A9" s="80">
        <v>718</v>
      </c>
      <c r="B9" s="67" t="s">
        <v>13</v>
      </c>
      <c r="C9" s="66">
        <v>1</v>
      </c>
      <c r="D9" s="66">
        <v>13</v>
      </c>
      <c r="E9" s="66">
        <v>26</v>
      </c>
      <c r="F9" s="66">
        <v>1</v>
      </c>
      <c r="G9" s="66">
        <v>115</v>
      </c>
      <c r="H9" s="66"/>
      <c r="I9" s="66"/>
      <c r="J9" s="26">
        <f t="shared" si="0"/>
        <v>0</v>
      </c>
      <c r="K9" s="25">
        <f t="shared" si="1"/>
        <v>0</v>
      </c>
      <c r="L9" s="25">
        <f t="shared" si="2"/>
        <v>0</v>
      </c>
      <c r="M9" s="25">
        <f t="shared" si="3"/>
        <v>8.6956521739130436E-3</v>
      </c>
      <c r="N9" s="21">
        <f t="shared" si="4"/>
        <v>0</v>
      </c>
      <c r="O9" s="34">
        <f t="shared" si="5"/>
        <v>8.8461538461538467</v>
      </c>
      <c r="S9" s="98"/>
      <c r="T9" s="106"/>
      <c r="U9" s="93"/>
      <c r="V9" s="107"/>
      <c r="W9" s="107"/>
      <c r="X9" s="107"/>
      <c r="Y9" s="107"/>
      <c r="Z9" s="107"/>
      <c r="AA9" s="107"/>
      <c r="AB9" s="107"/>
      <c r="AC9" s="98"/>
      <c r="AD9" s="106"/>
      <c r="AE9" s="93"/>
      <c r="AF9" s="107"/>
      <c r="AG9" s="107"/>
      <c r="AH9" s="107"/>
      <c r="AI9" s="107"/>
      <c r="AJ9" s="107"/>
      <c r="AK9" s="107"/>
      <c r="AL9" s="107"/>
    </row>
    <row r="10" spans="1:39" x14ac:dyDescent="0.2">
      <c r="A10" s="80"/>
      <c r="B10" s="67" t="s">
        <v>14</v>
      </c>
      <c r="C10" s="66"/>
      <c r="D10" s="66"/>
      <c r="E10" s="66"/>
      <c r="F10" s="66"/>
      <c r="G10" s="66"/>
      <c r="H10" s="66"/>
      <c r="I10" s="66"/>
      <c r="J10" s="26">
        <f t="shared" si="0"/>
        <v>0</v>
      </c>
      <c r="K10" s="25">
        <f t="shared" si="1"/>
        <v>0</v>
      </c>
      <c r="L10" s="25">
        <f t="shared" si="2"/>
        <v>0</v>
      </c>
      <c r="M10" s="25">
        <f t="shared" si="3"/>
        <v>0</v>
      </c>
      <c r="N10" s="21">
        <f t="shared" si="4"/>
        <v>0</v>
      </c>
      <c r="O10" s="34" t="e">
        <f t="shared" si="5"/>
        <v>#DIV/0!</v>
      </c>
      <c r="S10" s="98"/>
      <c r="T10" s="106"/>
      <c r="U10" s="93"/>
      <c r="V10" s="107"/>
      <c r="W10" s="107"/>
      <c r="X10" s="107"/>
      <c r="Y10" s="107"/>
      <c r="Z10" s="107"/>
      <c r="AA10" s="107"/>
      <c r="AB10" s="107"/>
      <c r="AC10" s="98"/>
      <c r="AD10" s="106"/>
      <c r="AE10" s="93"/>
      <c r="AF10" s="107"/>
      <c r="AG10" s="107"/>
      <c r="AH10" s="107"/>
      <c r="AI10" s="107"/>
      <c r="AJ10" s="107"/>
      <c r="AK10" s="107"/>
      <c r="AL10" s="107"/>
    </row>
    <row r="11" spans="1:39" x14ac:dyDescent="0.2">
      <c r="A11" s="80">
        <v>107</v>
      </c>
      <c r="B11" s="67" t="s">
        <v>35</v>
      </c>
      <c r="C11" s="66">
        <v>1</v>
      </c>
      <c r="D11" s="66">
        <v>13</v>
      </c>
      <c r="E11" s="66">
        <v>13</v>
      </c>
      <c r="F11" s="66">
        <v>2</v>
      </c>
      <c r="G11" s="66">
        <v>38</v>
      </c>
      <c r="H11" s="66">
        <v>380</v>
      </c>
      <c r="I11" s="66">
        <v>365</v>
      </c>
      <c r="J11" s="26">
        <f t="shared" si="0"/>
        <v>745</v>
      </c>
      <c r="K11" s="25">
        <f t="shared" si="1"/>
        <v>0.51006711409395977</v>
      </c>
      <c r="L11" s="25">
        <f t="shared" si="2"/>
        <v>0.48993288590604028</v>
      </c>
      <c r="M11" s="25">
        <f t="shared" si="3"/>
        <v>5.2631578947368418E-2</v>
      </c>
      <c r="N11" s="21">
        <f t="shared" si="4"/>
        <v>10</v>
      </c>
      <c r="O11" s="34">
        <f t="shared" si="5"/>
        <v>2.9230769230769229</v>
      </c>
      <c r="S11" s="98"/>
      <c r="T11" s="106"/>
      <c r="U11" s="93"/>
      <c r="V11" s="107"/>
      <c r="W11" s="107"/>
      <c r="X11" s="107"/>
      <c r="Y11" s="107"/>
      <c r="Z11" s="107"/>
      <c r="AA11" s="107"/>
      <c r="AB11" s="107"/>
      <c r="AC11" s="98"/>
      <c r="AD11" s="106"/>
      <c r="AE11" s="93"/>
      <c r="AF11" s="107"/>
      <c r="AG11" s="107"/>
      <c r="AH11" s="107"/>
      <c r="AI11" s="107"/>
      <c r="AJ11" s="107"/>
      <c r="AK11" s="107"/>
      <c r="AL11" s="107"/>
    </row>
    <row r="12" spans="1:39" x14ac:dyDescent="0.2">
      <c r="A12" s="80"/>
      <c r="B12" s="67" t="s">
        <v>36</v>
      </c>
      <c r="C12" s="66"/>
      <c r="D12" s="66"/>
      <c r="E12" s="66"/>
      <c r="F12" s="66"/>
      <c r="G12" s="66"/>
      <c r="H12" s="66"/>
      <c r="I12" s="66"/>
      <c r="J12" s="26">
        <f t="shared" si="0"/>
        <v>0</v>
      </c>
      <c r="K12" s="25">
        <f t="shared" si="1"/>
        <v>0</v>
      </c>
      <c r="L12" s="25">
        <f t="shared" si="2"/>
        <v>0</v>
      </c>
      <c r="M12" s="25">
        <f t="shared" si="3"/>
        <v>0</v>
      </c>
      <c r="N12" s="21">
        <f t="shared" si="4"/>
        <v>0</v>
      </c>
      <c r="O12" s="34" t="e">
        <f t="shared" si="5"/>
        <v>#DIV/0!</v>
      </c>
      <c r="S12" s="98"/>
      <c r="T12" s="106"/>
      <c r="U12" s="93"/>
      <c r="V12" s="107"/>
      <c r="W12" s="107"/>
      <c r="X12" s="107"/>
      <c r="Y12" s="107"/>
      <c r="Z12" s="107"/>
      <c r="AA12" s="107"/>
      <c r="AB12" s="107"/>
      <c r="AC12" s="98"/>
      <c r="AD12" s="106"/>
      <c r="AE12" s="93"/>
      <c r="AF12" s="107"/>
      <c r="AG12" s="107"/>
      <c r="AH12" s="107"/>
      <c r="AI12" s="107"/>
      <c r="AJ12" s="107"/>
      <c r="AK12" s="107"/>
      <c r="AL12" s="107"/>
    </row>
    <row r="13" spans="1:39" x14ac:dyDescent="0.2">
      <c r="A13" s="80"/>
      <c r="B13" s="67" t="s">
        <v>88</v>
      </c>
      <c r="C13" s="66"/>
      <c r="D13" s="66"/>
      <c r="E13" s="66"/>
      <c r="F13" s="66"/>
      <c r="G13" s="66"/>
      <c r="H13" s="66"/>
      <c r="I13" s="66"/>
      <c r="J13" s="26">
        <f t="shared" si="0"/>
        <v>0</v>
      </c>
      <c r="K13" s="25">
        <f t="shared" si="1"/>
        <v>0</v>
      </c>
      <c r="L13" s="25">
        <f t="shared" si="2"/>
        <v>0</v>
      </c>
      <c r="M13" s="25">
        <f t="shared" si="3"/>
        <v>0</v>
      </c>
      <c r="N13" s="21">
        <f t="shared" si="4"/>
        <v>0</v>
      </c>
      <c r="O13" s="34" t="e">
        <f t="shared" si="5"/>
        <v>#DIV/0!</v>
      </c>
      <c r="S13" s="98"/>
      <c r="T13" s="106"/>
      <c r="U13" s="93"/>
      <c r="V13" s="107"/>
      <c r="W13" s="107"/>
      <c r="X13" s="107"/>
      <c r="Y13" s="107"/>
      <c r="Z13" s="107"/>
      <c r="AA13" s="107"/>
      <c r="AB13" s="107"/>
      <c r="AC13" s="98"/>
      <c r="AD13" s="106"/>
      <c r="AE13" s="93"/>
      <c r="AF13" s="107"/>
      <c r="AG13" s="107"/>
      <c r="AH13" s="107"/>
      <c r="AI13" s="107"/>
      <c r="AJ13" s="107"/>
      <c r="AK13" s="107"/>
      <c r="AL13" s="107"/>
    </row>
    <row r="14" spans="1:39" x14ac:dyDescent="0.2">
      <c r="A14" s="80">
        <v>934</v>
      </c>
      <c r="B14" s="67" t="s">
        <v>96</v>
      </c>
      <c r="C14" s="66">
        <v>1</v>
      </c>
      <c r="D14" s="66">
        <v>13</v>
      </c>
      <c r="E14" s="66">
        <v>13</v>
      </c>
      <c r="F14" s="66">
        <v>1</v>
      </c>
      <c r="G14" s="66">
        <v>203</v>
      </c>
      <c r="H14" s="66"/>
      <c r="I14" s="66"/>
      <c r="J14" s="26">
        <f t="shared" si="0"/>
        <v>0</v>
      </c>
      <c r="K14" s="25">
        <f t="shared" si="1"/>
        <v>0</v>
      </c>
      <c r="L14" s="25">
        <f t="shared" si="2"/>
        <v>0</v>
      </c>
      <c r="M14" s="25">
        <f t="shared" si="3"/>
        <v>4.9261083743842365E-3</v>
      </c>
      <c r="N14" s="21">
        <f t="shared" si="4"/>
        <v>0</v>
      </c>
      <c r="O14" s="34">
        <f t="shared" si="5"/>
        <v>15.615384615384615</v>
      </c>
      <c r="S14" s="98"/>
      <c r="T14" s="106"/>
      <c r="U14" s="93"/>
      <c r="V14" s="107"/>
      <c r="W14" s="107"/>
      <c r="X14" s="107"/>
      <c r="Y14" s="107"/>
      <c r="Z14" s="107"/>
      <c r="AA14" s="107"/>
      <c r="AB14" s="107"/>
      <c r="AC14" s="98"/>
      <c r="AD14" s="106"/>
      <c r="AE14" s="93"/>
      <c r="AF14" s="107"/>
      <c r="AG14" s="107"/>
      <c r="AH14" s="107"/>
      <c r="AI14" s="107"/>
      <c r="AJ14" s="107"/>
      <c r="AK14" s="107"/>
      <c r="AL14" s="107"/>
    </row>
    <row r="15" spans="1:39" x14ac:dyDescent="0.2">
      <c r="A15" s="80"/>
      <c r="B15" s="67" t="s">
        <v>97</v>
      </c>
      <c r="C15" s="66"/>
      <c r="D15" s="66"/>
      <c r="E15" s="66"/>
      <c r="F15" s="66"/>
      <c r="G15" s="66"/>
      <c r="H15" s="66"/>
      <c r="I15" s="66"/>
      <c r="J15" s="26">
        <f t="shared" si="0"/>
        <v>0</v>
      </c>
      <c r="K15" s="25">
        <f t="shared" si="1"/>
        <v>0</v>
      </c>
      <c r="L15" s="25">
        <f t="shared" si="2"/>
        <v>0</v>
      </c>
      <c r="M15" s="25">
        <f t="shared" si="3"/>
        <v>0</v>
      </c>
      <c r="N15" s="21">
        <f t="shared" si="4"/>
        <v>0</v>
      </c>
      <c r="O15" s="34" t="e">
        <f t="shared" si="5"/>
        <v>#DIV/0!</v>
      </c>
      <c r="S15" s="98"/>
      <c r="T15" s="106"/>
      <c r="U15" s="93"/>
      <c r="V15" s="107"/>
      <c r="W15" s="107"/>
      <c r="X15" s="107"/>
      <c r="Y15" s="107"/>
      <c r="Z15" s="107"/>
      <c r="AA15" s="107"/>
      <c r="AB15" s="107"/>
      <c r="AC15" s="98"/>
      <c r="AD15" s="106"/>
      <c r="AE15" s="93"/>
      <c r="AF15" s="107"/>
      <c r="AG15" s="107"/>
      <c r="AH15" s="107"/>
      <c r="AI15" s="107"/>
      <c r="AJ15" s="107"/>
      <c r="AK15" s="107"/>
      <c r="AL15" s="107"/>
    </row>
    <row r="16" spans="1:39" x14ac:dyDescent="0.2">
      <c r="A16" s="81"/>
      <c r="B16" s="129" t="s">
        <v>147</v>
      </c>
      <c r="C16" s="66"/>
      <c r="D16" s="66"/>
      <c r="E16" s="66"/>
      <c r="F16" s="66"/>
      <c r="G16" s="66"/>
      <c r="H16" s="66"/>
      <c r="I16" s="66"/>
      <c r="J16" s="26"/>
      <c r="K16" s="25"/>
      <c r="L16" s="25"/>
      <c r="M16" s="25"/>
      <c r="N16" s="21"/>
      <c r="O16" s="34"/>
      <c r="R16" s="98"/>
      <c r="S16" s="98"/>
      <c r="T16" s="106"/>
      <c r="U16" s="93"/>
      <c r="V16" s="107"/>
      <c r="W16" s="107"/>
      <c r="X16" s="107"/>
      <c r="Y16" s="107"/>
      <c r="Z16" s="107"/>
      <c r="AA16" s="107"/>
      <c r="AB16" s="107"/>
      <c r="AC16" s="98"/>
      <c r="AD16" s="106"/>
      <c r="AE16" s="93"/>
      <c r="AF16" s="107"/>
      <c r="AG16" s="107"/>
      <c r="AH16" s="107"/>
      <c r="AI16" s="107"/>
      <c r="AJ16" s="107"/>
      <c r="AK16" s="107"/>
      <c r="AL16" s="107"/>
      <c r="AM16" s="98"/>
    </row>
    <row r="17" spans="1:39" ht="13.5" thickBot="1" x14ac:dyDescent="0.25">
      <c r="A17" s="81"/>
      <c r="B17" s="75" t="s">
        <v>116</v>
      </c>
      <c r="C17" s="66"/>
      <c r="D17" s="66"/>
      <c r="E17" s="66"/>
      <c r="F17" s="66"/>
      <c r="G17" s="66"/>
      <c r="H17" s="66"/>
      <c r="I17" s="66"/>
      <c r="J17" s="26">
        <f t="shared" si="0"/>
        <v>0</v>
      </c>
      <c r="K17" s="25">
        <f t="shared" si="1"/>
        <v>0</v>
      </c>
      <c r="L17" s="25">
        <f t="shared" si="2"/>
        <v>0</v>
      </c>
      <c r="M17" s="25">
        <f t="shared" si="3"/>
        <v>0</v>
      </c>
      <c r="N17" s="21">
        <f t="shared" si="4"/>
        <v>0</v>
      </c>
      <c r="O17" s="34" t="e">
        <f t="shared" si="5"/>
        <v>#DIV/0!</v>
      </c>
      <c r="S17" s="98"/>
      <c r="T17" s="106"/>
      <c r="U17" s="108"/>
      <c r="V17" s="107"/>
      <c r="W17" s="107"/>
      <c r="X17" s="107"/>
      <c r="Y17" s="107"/>
      <c r="Z17" s="107"/>
      <c r="AA17" s="107"/>
      <c r="AB17" s="107"/>
      <c r="AC17" s="98"/>
      <c r="AD17" s="106"/>
      <c r="AE17" s="108"/>
      <c r="AF17" s="107"/>
      <c r="AG17" s="107"/>
      <c r="AH17" s="107"/>
      <c r="AI17" s="107"/>
      <c r="AJ17" s="107"/>
      <c r="AK17" s="107"/>
      <c r="AL17" s="107"/>
    </row>
    <row r="18" spans="1:39" ht="13.5" thickBot="1" x14ac:dyDescent="0.25">
      <c r="A18" s="69">
        <f>SUM(A7:A17)</f>
        <v>4180</v>
      </c>
      <c r="B18" s="68" t="s">
        <v>55</v>
      </c>
      <c r="C18" s="47">
        <f t="shared" ref="C18:I18" si="6">SUM(C7:C17)</f>
        <v>18</v>
      </c>
      <c r="D18" s="47">
        <f t="shared" si="6"/>
        <v>200</v>
      </c>
      <c r="E18" s="47">
        <f t="shared" si="6"/>
        <v>359</v>
      </c>
      <c r="F18" s="47">
        <f t="shared" si="6"/>
        <v>72</v>
      </c>
      <c r="G18" s="47">
        <f t="shared" si="6"/>
        <v>920</v>
      </c>
      <c r="H18" s="48">
        <f t="shared" si="6"/>
        <v>1564</v>
      </c>
      <c r="I18" s="49">
        <f t="shared" si="6"/>
        <v>14056</v>
      </c>
      <c r="J18" s="27">
        <f t="shared" si="0"/>
        <v>15620</v>
      </c>
      <c r="K18" s="25">
        <f t="shared" si="1"/>
        <v>0.1001280409731114</v>
      </c>
      <c r="L18" s="25">
        <f t="shared" si="2"/>
        <v>0.89987195902688866</v>
      </c>
      <c r="M18" s="25">
        <f t="shared" si="3"/>
        <v>7.8260869565217397E-2</v>
      </c>
      <c r="N18" s="21">
        <f t="shared" si="4"/>
        <v>1.7</v>
      </c>
      <c r="O18" s="34">
        <f t="shared" si="5"/>
        <v>82.8</v>
      </c>
      <c r="S18" s="98"/>
      <c r="T18" s="98"/>
      <c r="U18" s="109"/>
      <c r="V18" s="110"/>
      <c r="W18" s="110"/>
      <c r="X18" s="110"/>
      <c r="Y18" s="110"/>
      <c r="Z18" s="110"/>
      <c r="AA18" s="111"/>
      <c r="AB18" s="111"/>
      <c r="AC18" s="98"/>
      <c r="AD18" s="98"/>
      <c r="AE18" s="109"/>
      <c r="AF18" s="110"/>
      <c r="AG18" s="110"/>
      <c r="AH18" s="110"/>
      <c r="AI18" s="110"/>
      <c r="AJ18" s="110"/>
      <c r="AK18" s="111"/>
      <c r="AL18" s="111"/>
    </row>
    <row r="19" spans="1:39" ht="13.5" thickBot="1" x14ac:dyDescent="0.25">
      <c r="H19" s="21"/>
      <c r="I19" s="21"/>
      <c r="S19" s="98"/>
      <c r="T19" s="98"/>
      <c r="U19" s="98"/>
      <c r="V19" s="98"/>
      <c r="W19" s="98"/>
      <c r="X19" s="98"/>
      <c r="Y19" s="98"/>
      <c r="Z19" s="98"/>
      <c r="AA19" s="98"/>
      <c r="AB19" s="98"/>
      <c r="AC19" s="98"/>
      <c r="AD19" s="98"/>
      <c r="AE19" s="98"/>
      <c r="AF19" s="98"/>
      <c r="AG19" s="98"/>
      <c r="AH19" s="98"/>
      <c r="AI19" s="98"/>
      <c r="AJ19" s="98"/>
      <c r="AK19" s="98"/>
      <c r="AL19" s="98"/>
    </row>
    <row r="20" spans="1:39" ht="15.75" x14ac:dyDescent="0.25">
      <c r="A20" s="154" t="s">
        <v>148</v>
      </c>
      <c r="B20" s="155"/>
      <c r="C20" s="155"/>
      <c r="D20" s="155"/>
      <c r="E20" s="155"/>
      <c r="F20" s="155"/>
      <c r="G20" s="155"/>
      <c r="H20" s="155"/>
      <c r="I20" s="156"/>
      <c r="K20" t="s">
        <v>77</v>
      </c>
      <c r="L20" t="s">
        <v>80</v>
      </c>
      <c r="O20" t="s">
        <v>82</v>
      </c>
      <c r="P20" t="s">
        <v>81</v>
      </c>
      <c r="Q20" s="93"/>
      <c r="R20" s="95"/>
    </row>
    <row r="21" spans="1:39" x14ac:dyDescent="0.2">
      <c r="A21" s="132" t="s">
        <v>149</v>
      </c>
      <c r="B21" s="133"/>
      <c r="C21" s="133"/>
      <c r="D21" s="133"/>
      <c r="E21" s="133"/>
      <c r="F21" s="133"/>
      <c r="G21" s="133"/>
      <c r="H21" s="133"/>
      <c r="I21" s="134"/>
      <c r="K21">
        <v>150</v>
      </c>
      <c r="L21">
        <v>90</v>
      </c>
      <c r="M21" s="46">
        <f>L21*K21</f>
        <v>13500</v>
      </c>
      <c r="N21">
        <f>M21/60</f>
        <v>225</v>
      </c>
      <c r="Q21" s="93"/>
      <c r="R21" s="95"/>
    </row>
    <row r="22" spans="1:39" ht="13.5" thickBot="1" x14ac:dyDescent="0.25">
      <c r="A22" s="135" t="s">
        <v>89</v>
      </c>
      <c r="B22" s="136"/>
      <c r="C22" s="136"/>
      <c r="D22" s="136"/>
      <c r="E22" s="136"/>
      <c r="F22" s="136"/>
      <c r="G22" s="136"/>
      <c r="H22" s="136"/>
      <c r="I22" s="137"/>
      <c r="Q22" s="93"/>
      <c r="R22" s="95"/>
    </row>
    <row r="23" spans="1:39" ht="13.5" thickBot="1" x14ac:dyDescent="0.25">
      <c r="A23" s="138" t="s">
        <v>150</v>
      </c>
      <c r="B23" s="139"/>
      <c r="C23" s="139"/>
      <c r="D23" s="139"/>
      <c r="E23" s="139"/>
      <c r="F23" s="139"/>
      <c r="G23" s="139"/>
      <c r="H23" s="139"/>
      <c r="I23" s="140"/>
      <c r="Q23" s="93"/>
      <c r="R23" s="95"/>
    </row>
    <row r="24" spans="1:39" x14ac:dyDescent="0.2">
      <c r="A24" s="141" t="s">
        <v>155</v>
      </c>
      <c r="B24" s="142"/>
      <c r="C24" s="142"/>
      <c r="D24" s="142"/>
      <c r="E24" s="142"/>
      <c r="F24" s="142"/>
      <c r="G24" s="142"/>
      <c r="H24" s="142"/>
      <c r="I24" s="143"/>
      <c r="J24" t="e">
        <f>O4Estam</f>
        <v>#NAME?</v>
      </c>
      <c r="S24" s="98"/>
      <c r="T24" s="106"/>
      <c r="U24" s="93"/>
      <c r="V24" s="107"/>
      <c r="W24" s="107"/>
      <c r="X24" s="107"/>
      <c r="Y24" s="107"/>
      <c r="Z24" s="107"/>
      <c r="AA24" s="107"/>
      <c r="AB24" s="107"/>
      <c r="AC24" s="98"/>
      <c r="AD24" s="106"/>
      <c r="AE24" s="93"/>
      <c r="AF24" s="107"/>
      <c r="AG24" s="107"/>
      <c r="AH24" s="107"/>
      <c r="AI24" s="107"/>
      <c r="AJ24" s="107"/>
      <c r="AK24" s="107"/>
      <c r="AL24" s="107"/>
    </row>
    <row r="25" spans="1:39" x14ac:dyDescent="0.2">
      <c r="A25" s="144"/>
      <c r="B25" s="145"/>
      <c r="C25" s="145"/>
      <c r="D25" s="145"/>
      <c r="E25" s="145"/>
      <c r="F25" s="145"/>
      <c r="G25" s="145"/>
      <c r="H25" s="145"/>
      <c r="I25" s="146"/>
      <c r="S25" s="98"/>
      <c r="T25" s="104"/>
      <c r="U25" s="93"/>
      <c r="V25" s="105"/>
      <c r="W25" s="105"/>
      <c r="X25" s="105"/>
      <c r="Y25" s="105"/>
      <c r="Z25" s="105"/>
      <c r="AA25" s="105"/>
      <c r="AB25" s="105"/>
      <c r="AC25" s="98"/>
      <c r="AD25" s="106"/>
      <c r="AE25" s="93"/>
      <c r="AF25" s="107"/>
      <c r="AG25" s="107"/>
      <c r="AH25" s="107"/>
      <c r="AI25" s="107"/>
      <c r="AJ25" s="107"/>
      <c r="AK25" s="107"/>
      <c r="AL25" s="107"/>
    </row>
    <row r="26" spans="1:39" x14ac:dyDescent="0.2">
      <c r="A26" s="144"/>
      <c r="B26" s="145"/>
      <c r="C26" s="145"/>
      <c r="D26" s="145"/>
      <c r="E26" s="145"/>
      <c r="F26" s="145"/>
      <c r="G26" s="145"/>
      <c r="H26" s="145"/>
      <c r="I26" s="146"/>
      <c r="S26" s="98"/>
      <c r="T26" s="106"/>
      <c r="U26" s="93"/>
      <c r="V26" s="107"/>
      <c r="W26" s="107"/>
      <c r="X26" s="107"/>
      <c r="Y26" s="107"/>
      <c r="Z26" s="107"/>
      <c r="AA26" s="107"/>
      <c r="AB26" s="107"/>
      <c r="AC26" s="98"/>
      <c r="AD26" s="106"/>
      <c r="AE26" s="93"/>
      <c r="AF26" s="107"/>
      <c r="AG26" s="107"/>
      <c r="AH26" s="107"/>
      <c r="AI26" s="107"/>
      <c r="AJ26" s="107"/>
      <c r="AK26" s="107"/>
      <c r="AL26" s="107"/>
    </row>
    <row r="27" spans="1:39" x14ac:dyDescent="0.2">
      <c r="A27" s="144"/>
      <c r="B27" s="145"/>
      <c r="C27" s="145"/>
      <c r="D27" s="145"/>
      <c r="E27" s="145"/>
      <c r="F27" s="145"/>
      <c r="G27" s="145"/>
      <c r="H27" s="145"/>
      <c r="I27" s="146"/>
      <c r="J27" t="s">
        <v>85</v>
      </c>
      <c r="K27" t="s">
        <v>94</v>
      </c>
      <c r="L27" t="s">
        <v>86</v>
      </c>
      <c r="S27" s="98"/>
      <c r="T27" s="106"/>
      <c r="U27" s="93"/>
      <c r="V27" s="107"/>
      <c r="W27" s="107"/>
      <c r="X27" s="107"/>
      <c r="Y27" s="107"/>
      <c r="Z27" s="107"/>
      <c r="AA27" s="107"/>
      <c r="AB27" s="107"/>
      <c r="AC27" s="98"/>
      <c r="AD27" s="106"/>
      <c r="AE27" s="93"/>
      <c r="AF27" s="107"/>
      <c r="AG27" s="107"/>
      <c r="AH27" s="107"/>
      <c r="AI27" s="107"/>
      <c r="AJ27" s="107"/>
      <c r="AK27" s="107"/>
      <c r="AL27" s="107"/>
    </row>
    <row r="28" spans="1:39" x14ac:dyDescent="0.2">
      <c r="A28" s="144"/>
      <c r="B28" s="145"/>
      <c r="C28" s="145"/>
      <c r="D28" s="145"/>
      <c r="E28" s="145"/>
      <c r="F28" s="145"/>
      <c r="G28" s="145"/>
      <c r="H28" s="145"/>
      <c r="I28" s="146"/>
      <c r="J28">
        <v>13</v>
      </c>
      <c r="K28">
        <v>45</v>
      </c>
      <c r="L28">
        <f>K28*J28</f>
        <v>585</v>
      </c>
      <c r="S28" s="98"/>
      <c r="T28" s="106"/>
      <c r="U28" s="93"/>
      <c r="V28" s="107"/>
      <c r="W28" s="107"/>
      <c r="X28" s="107"/>
      <c r="Y28" s="107"/>
      <c r="Z28" s="107"/>
      <c r="AA28" s="107"/>
      <c r="AB28" s="107"/>
      <c r="AC28" s="98"/>
      <c r="AD28" s="106"/>
      <c r="AE28" s="93"/>
      <c r="AF28" s="107"/>
      <c r="AG28" s="107"/>
      <c r="AH28" s="107"/>
      <c r="AI28" s="107"/>
      <c r="AJ28" s="107"/>
      <c r="AK28" s="107"/>
      <c r="AL28" s="107"/>
    </row>
    <row r="29" spans="1:39" ht="13.5" thickBot="1" x14ac:dyDescent="0.25">
      <c r="A29" s="147"/>
      <c r="B29" s="148"/>
      <c r="C29" s="148"/>
      <c r="D29" s="148"/>
      <c r="E29" s="148"/>
      <c r="F29" s="148"/>
      <c r="G29" s="148"/>
      <c r="H29" s="148"/>
      <c r="I29" s="149"/>
      <c r="J29">
        <v>13</v>
      </c>
      <c r="K29">
        <v>78</v>
      </c>
      <c r="L29">
        <f>K29*J29</f>
        <v>1014</v>
      </c>
      <c r="S29" s="98"/>
      <c r="T29" s="106"/>
      <c r="U29" s="93"/>
      <c r="V29" s="107"/>
      <c r="W29" s="107"/>
      <c r="X29" s="107"/>
      <c r="Y29" s="107"/>
      <c r="Z29" s="107"/>
      <c r="AA29" s="107"/>
      <c r="AB29" s="107"/>
      <c r="AC29" s="98"/>
      <c r="AD29" s="106"/>
      <c r="AE29" s="93"/>
      <c r="AF29" s="107"/>
      <c r="AG29" s="107"/>
      <c r="AH29" s="107"/>
      <c r="AI29" s="107"/>
      <c r="AJ29" s="107"/>
      <c r="AK29" s="107"/>
      <c r="AL29" s="107"/>
    </row>
    <row r="30" spans="1:39" ht="13.5" thickBot="1" x14ac:dyDescent="0.25">
      <c r="A30" s="1"/>
      <c r="B30" s="1"/>
      <c r="C30" s="1"/>
      <c r="D30" s="1"/>
      <c r="E30" s="1"/>
      <c r="F30" s="1"/>
      <c r="G30" s="1"/>
      <c r="H30" s="1"/>
      <c r="I30" s="1"/>
      <c r="S30" s="98"/>
      <c r="T30" s="101"/>
      <c r="U30" s="102"/>
      <c r="V30" s="117"/>
      <c r="W30" s="117"/>
      <c r="X30" s="117"/>
      <c r="Y30" s="117"/>
      <c r="Z30" s="117"/>
      <c r="AA30" s="117"/>
      <c r="AB30" s="117"/>
      <c r="AC30" s="98"/>
      <c r="AD30" s="101"/>
      <c r="AE30" s="102"/>
      <c r="AF30" s="117"/>
      <c r="AG30" s="117"/>
      <c r="AH30" s="117"/>
      <c r="AI30" s="117"/>
      <c r="AJ30" s="117"/>
      <c r="AK30" s="117"/>
      <c r="AL30" s="117"/>
      <c r="AM30" s="98"/>
    </row>
    <row r="31" spans="1:39" ht="13.5" thickBot="1" x14ac:dyDescent="0.25">
      <c r="A31" s="161" t="s">
        <v>134</v>
      </c>
      <c r="B31" s="162"/>
      <c r="C31" s="162"/>
      <c r="D31" s="162"/>
      <c r="E31" s="162"/>
      <c r="F31" s="163"/>
      <c r="G31" s="164" t="s">
        <v>140</v>
      </c>
      <c r="H31" s="165"/>
      <c r="I31" s="166"/>
      <c r="S31" s="98"/>
      <c r="T31" s="101"/>
      <c r="U31" s="102"/>
      <c r="V31" s="117"/>
      <c r="W31" s="117"/>
      <c r="X31" s="117"/>
      <c r="Y31" s="117"/>
      <c r="Z31" s="117"/>
      <c r="AA31" s="117"/>
      <c r="AB31" s="117"/>
      <c r="AC31" s="98"/>
      <c r="AD31" s="101"/>
      <c r="AE31" s="102"/>
      <c r="AF31" s="117"/>
      <c r="AG31" s="117"/>
      <c r="AH31" s="117"/>
      <c r="AI31" s="117"/>
      <c r="AJ31" s="117"/>
      <c r="AK31" s="117"/>
      <c r="AL31" s="117"/>
      <c r="AM31" s="98"/>
    </row>
    <row r="32" spans="1:39" ht="13.5" thickBot="1" x14ac:dyDescent="0.25">
      <c r="A32" s="173" t="s">
        <v>135</v>
      </c>
      <c r="B32" s="173"/>
      <c r="C32" s="120" t="s">
        <v>136</v>
      </c>
      <c r="D32" s="121" t="s">
        <v>137</v>
      </c>
      <c r="E32" s="173" t="s">
        <v>138</v>
      </c>
      <c r="F32" s="173"/>
      <c r="G32" s="167"/>
      <c r="H32" s="168"/>
      <c r="I32" s="169"/>
      <c r="S32" s="98"/>
      <c r="T32" s="101"/>
      <c r="U32" s="102"/>
      <c r="V32" s="117"/>
      <c r="W32" s="117"/>
      <c r="X32" s="117"/>
      <c r="Y32" s="117"/>
      <c r="Z32" s="117"/>
      <c r="AA32" s="117"/>
      <c r="AB32" s="117"/>
      <c r="AC32" s="98"/>
      <c r="AD32" s="101"/>
      <c r="AE32" s="102"/>
      <c r="AF32" s="117"/>
      <c r="AG32" s="117"/>
      <c r="AH32" s="117"/>
      <c r="AI32" s="117"/>
      <c r="AJ32" s="117"/>
      <c r="AK32" s="117"/>
      <c r="AL32" s="117"/>
      <c r="AM32" s="98"/>
    </row>
    <row r="33" spans="1:39" ht="14.25" thickTop="1" thickBot="1" x14ac:dyDescent="0.25">
      <c r="A33" s="175">
        <v>12</v>
      </c>
      <c r="B33" s="175"/>
      <c r="C33" s="122">
        <v>60</v>
      </c>
      <c r="D33" s="123">
        <f>C33/A33*60</f>
        <v>300</v>
      </c>
      <c r="E33" s="197" t="s">
        <v>154</v>
      </c>
      <c r="F33" s="177"/>
      <c r="G33" s="170"/>
      <c r="H33" s="171"/>
      <c r="I33" s="172"/>
      <c r="S33" s="98"/>
      <c r="T33" s="101"/>
      <c r="U33" s="102"/>
      <c r="V33" s="117"/>
      <c r="W33" s="117"/>
      <c r="X33" s="117"/>
      <c r="Y33" s="117"/>
      <c r="Z33" s="117"/>
      <c r="AA33" s="117"/>
      <c r="AB33" s="117"/>
      <c r="AC33" s="98"/>
      <c r="AD33" s="101"/>
      <c r="AE33" s="102"/>
      <c r="AF33" s="117"/>
      <c r="AG33" s="117"/>
      <c r="AH33" s="117"/>
      <c r="AI33" s="117"/>
      <c r="AJ33" s="117"/>
      <c r="AK33" s="117"/>
      <c r="AL33" s="117"/>
      <c r="AM33" s="98"/>
    </row>
    <row r="34" spans="1:39" x14ac:dyDescent="0.2">
      <c r="A34" s="1"/>
      <c r="B34" s="1"/>
      <c r="C34" s="1"/>
      <c r="D34" s="1"/>
      <c r="E34" s="1"/>
      <c r="F34" s="1"/>
      <c r="G34" s="1"/>
      <c r="H34" s="1"/>
      <c r="I34" s="1"/>
      <c r="S34" s="98"/>
      <c r="T34" s="101"/>
      <c r="U34" s="102"/>
      <c r="V34" s="117"/>
      <c r="W34" s="117"/>
      <c r="X34" s="117"/>
      <c r="Y34" s="117"/>
      <c r="Z34" s="117"/>
      <c r="AA34" s="117"/>
      <c r="AB34" s="117"/>
      <c r="AC34" s="98"/>
      <c r="AD34" s="101"/>
      <c r="AE34" s="102"/>
      <c r="AF34" s="117"/>
      <c r="AG34" s="117"/>
      <c r="AH34" s="117"/>
      <c r="AI34" s="117"/>
      <c r="AJ34" s="117"/>
      <c r="AK34" s="117"/>
      <c r="AL34" s="117"/>
      <c r="AM34" s="98"/>
    </row>
    <row r="35" spans="1:39" x14ac:dyDescent="0.2">
      <c r="A35" s="1"/>
      <c r="B35" s="1"/>
      <c r="C35" s="1"/>
      <c r="D35" s="1"/>
      <c r="E35" s="1"/>
      <c r="F35" s="1"/>
      <c r="G35" s="1"/>
      <c r="H35" s="1"/>
      <c r="I35" s="1"/>
      <c r="S35" s="98"/>
      <c r="T35" s="101"/>
      <c r="U35" s="102"/>
      <c r="V35" s="91"/>
      <c r="W35" s="91"/>
      <c r="X35" s="91"/>
      <c r="Y35" s="91"/>
      <c r="Z35" s="91"/>
      <c r="AA35" s="91"/>
      <c r="AB35" s="91"/>
      <c r="AC35" s="98"/>
      <c r="AD35" s="101"/>
      <c r="AE35" s="102"/>
      <c r="AF35" s="91"/>
      <c r="AG35" s="91"/>
      <c r="AH35" s="91"/>
      <c r="AI35" s="91"/>
      <c r="AJ35" s="91"/>
      <c r="AK35" s="91"/>
      <c r="AL35" s="91"/>
    </row>
    <row r="36" spans="1:39" x14ac:dyDescent="0.2">
      <c r="A36" s="3" t="s">
        <v>47</v>
      </c>
      <c r="B36" s="1"/>
      <c r="C36" s="1"/>
      <c r="D36" s="1"/>
      <c r="E36" s="1"/>
      <c r="F36" s="1"/>
      <c r="G36" s="1"/>
      <c r="H36" s="1"/>
      <c r="I36" s="1"/>
      <c r="S36" s="98"/>
      <c r="T36" s="98"/>
      <c r="U36" s="98"/>
      <c r="V36" s="98"/>
      <c r="W36" s="98"/>
      <c r="X36" s="98"/>
      <c r="Y36" s="98"/>
      <c r="Z36" s="103"/>
      <c r="AA36" s="98"/>
      <c r="AB36" s="98"/>
      <c r="AC36" s="98"/>
      <c r="AD36" s="98"/>
      <c r="AE36" s="98"/>
      <c r="AF36" s="98"/>
      <c r="AG36" s="98"/>
      <c r="AH36" s="98"/>
      <c r="AI36" s="98"/>
      <c r="AJ36" s="103"/>
      <c r="AK36" s="98"/>
      <c r="AL36" s="98"/>
    </row>
    <row r="37" spans="1:39" x14ac:dyDescent="0.2">
      <c r="A37" s="1" t="s">
        <v>18</v>
      </c>
      <c r="B37" s="1"/>
      <c r="C37" s="1"/>
      <c r="D37" s="1"/>
      <c r="E37" s="1"/>
      <c r="F37" s="1"/>
      <c r="G37" s="1"/>
      <c r="H37" s="1"/>
      <c r="I37" s="1"/>
      <c r="S37" s="98"/>
      <c r="T37" s="104"/>
      <c r="U37" s="93"/>
      <c r="V37" s="105"/>
      <c r="W37" s="105"/>
      <c r="X37" s="105"/>
      <c r="Y37" s="105"/>
      <c r="Z37" s="105"/>
      <c r="AA37" s="105"/>
      <c r="AB37" s="105"/>
      <c r="AC37" s="98"/>
      <c r="AD37" s="106"/>
      <c r="AE37" s="93"/>
      <c r="AF37" s="107"/>
      <c r="AG37" s="107"/>
      <c r="AH37" s="107"/>
      <c r="AI37" s="107"/>
      <c r="AJ37" s="107"/>
      <c r="AK37" s="107"/>
      <c r="AL37" s="107"/>
    </row>
    <row r="38" spans="1:39" x14ac:dyDescent="0.2">
      <c r="A38" s="1" t="s">
        <v>34</v>
      </c>
      <c r="B38" s="1"/>
      <c r="C38" s="1"/>
      <c r="D38" s="1"/>
      <c r="E38" s="1"/>
      <c r="F38" s="1"/>
      <c r="G38" s="1"/>
      <c r="H38" s="1"/>
      <c r="I38" s="1"/>
      <c r="S38" s="98"/>
      <c r="T38" s="106"/>
      <c r="U38" s="93"/>
      <c r="V38" s="107"/>
      <c r="W38" s="107"/>
      <c r="X38" s="107"/>
      <c r="Y38" s="107"/>
      <c r="Z38" s="107"/>
      <c r="AA38" s="107"/>
      <c r="AB38" s="107"/>
      <c r="AC38" s="98"/>
      <c r="AD38" s="106"/>
      <c r="AE38" s="93"/>
      <c r="AF38" s="107"/>
      <c r="AG38" s="107"/>
      <c r="AH38" s="107"/>
      <c r="AI38" s="107"/>
      <c r="AJ38" s="107"/>
      <c r="AK38" s="107"/>
      <c r="AL38" s="107"/>
    </row>
    <row r="39" spans="1:39" x14ac:dyDescent="0.2">
      <c r="A39" s="90" t="s">
        <v>132</v>
      </c>
      <c r="S39" s="98"/>
      <c r="T39" s="106"/>
      <c r="U39" s="93"/>
      <c r="V39" s="107"/>
      <c r="W39" s="107"/>
      <c r="X39" s="107"/>
      <c r="Y39" s="107"/>
      <c r="Z39" s="107"/>
      <c r="AA39" s="107"/>
      <c r="AB39" s="107"/>
      <c r="AC39" s="98"/>
      <c r="AD39" s="106"/>
      <c r="AE39" s="93"/>
      <c r="AF39" s="107"/>
      <c r="AG39" s="107"/>
      <c r="AH39" s="107"/>
      <c r="AI39" s="107"/>
      <c r="AJ39" s="107"/>
      <c r="AK39" s="107"/>
      <c r="AL39" s="107"/>
    </row>
    <row r="40" spans="1:39" x14ac:dyDescent="0.2">
      <c r="A40" s="2"/>
      <c r="S40" s="98"/>
      <c r="T40" s="106"/>
      <c r="U40" s="93"/>
      <c r="V40" s="107"/>
      <c r="W40" s="107"/>
      <c r="X40" s="107"/>
      <c r="Y40" s="107"/>
      <c r="Z40" s="107"/>
      <c r="AA40" s="107"/>
      <c r="AB40" s="107"/>
      <c r="AC40" s="98"/>
      <c r="AD40" s="106"/>
      <c r="AE40" s="93"/>
      <c r="AF40" s="107"/>
      <c r="AG40" s="107"/>
      <c r="AH40" s="107"/>
      <c r="AI40" s="107"/>
      <c r="AJ40" s="107"/>
      <c r="AK40" s="107"/>
      <c r="AL40" s="107"/>
    </row>
    <row r="41" spans="1:39" x14ac:dyDescent="0.2">
      <c r="A41" s="158" t="s">
        <v>16</v>
      </c>
      <c r="B41" s="158"/>
      <c r="C41" s="158"/>
      <c r="D41" s="158"/>
      <c r="E41" s="158"/>
      <c r="F41" s="158"/>
      <c r="G41" s="158"/>
      <c r="H41" s="158"/>
      <c r="I41" s="158"/>
      <c r="S41" s="98"/>
      <c r="T41" s="106"/>
      <c r="U41" s="93"/>
      <c r="V41" s="107"/>
      <c r="W41" s="107"/>
      <c r="X41" s="107"/>
      <c r="Y41" s="107"/>
      <c r="Z41" s="107"/>
      <c r="AA41" s="107"/>
      <c r="AB41" s="107"/>
      <c r="AC41" s="98"/>
      <c r="AD41" s="106"/>
      <c r="AE41" s="93"/>
      <c r="AF41" s="107"/>
      <c r="AG41" s="107"/>
      <c r="AH41" s="107"/>
      <c r="AI41" s="107"/>
      <c r="AJ41" s="107"/>
      <c r="AK41" s="107"/>
      <c r="AL41" s="107"/>
    </row>
    <row r="42" spans="1:39" x14ac:dyDescent="0.2">
      <c r="A42" s="65"/>
      <c r="B42" s="76" t="s">
        <v>117</v>
      </c>
      <c r="C42" s="77" t="s">
        <v>118</v>
      </c>
      <c r="D42" s="65"/>
      <c r="E42" s="65"/>
      <c r="F42" s="65"/>
      <c r="G42" s="65"/>
      <c r="H42" s="65"/>
      <c r="I42" s="65"/>
      <c r="S42" s="98"/>
      <c r="T42" s="106"/>
      <c r="U42" s="93"/>
      <c r="V42" s="107"/>
      <c r="W42" s="107"/>
      <c r="X42" s="107"/>
      <c r="Y42" s="107"/>
      <c r="Z42" s="107"/>
      <c r="AA42" s="107"/>
      <c r="AB42" s="107"/>
      <c r="AC42" s="98"/>
      <c r="AD42" s="106"/>
      <c r="AE42" s="93"/>
      <c r="AF42" s="107"/>
      <c r="AG42" s="107"/>
      <c r="AH42" s="107"/>
      <c r="AI42" s="107"/>
      <c r="AJ42" s="107"/>
      <c r="AK42" s="107"/>
      <c r="AL42" s="107"/>
    </row>
    <row r="43" spans="1:39" x14ac:dyDescent="0.2">
      <c r="A43" s="65"/>
      <c r="B43" s="19" t="s">
        <v>119</v>
      </c>
      <c r="C43" s="77" t="s">
        <v>121</v>
      </c>
      <c r="D43" s="65"/>
      <c r="E43" s="65"/>
      <c r="F43" s="65"/>
      <c r="G43" s="65"/>
      <c r="H43" s="65"/>
      <c r="I43" s="65"/>
      <c r="S43" s="98"/>
      <c r="T43" s="106"/>
      <c r="U43" s="93"/>
      <c r="V43" s="107"/>
      <c r="W43" s="107"/>
      <c r="X43" s="107"/>
      <c r="Y43" s="107"/>
      <c r="Z43" s="107"/>
      <c r="AA43" s="107"/>
      <c r="AB43" s="107"/>
      <c r="AC43" s="98"/>
      <c r="AD43" s="106"/>
      <c r="AE43" s="93"/>
      <c r="AF43" s="107"/>
      <c r="AG43" s="107"/>
      <c r="AH43" s="107"/>
      <c r="AI43" s="107"/>
      <c r="AJ43" s="107"/>
      <c r="AK43" s="107"/>
      <c r="AL43" s="107"/>
    </row>
    <row r="44" spans="1:39" x14ac:dyDescent="0.2">
      <c r="A44" s="65"/>
      <c r="B44" s="65"/>
      <c r="C44" s="65"/>
      <c r="D44" s="65"/>
      <c r="E44" s="65"/>
      <c r="F44" s="65"/>
      <c r="G44" s="65"/>
      <c r="H44" s="65"/>
      <c r="I44" s="65"/>
      <c r="S44" s="98"/>
      <c r="T44" s="106"/>
      <c r="U44" s="93"/>
      <c r="V44" s="107"/>
      <c r="W44" s="107"/>
      <c r="X44" s="107"/>
      <c r="Y44" s="107"/>
      <c r="Z44" s="107"/>
      <c r="AA44" s="107"/>
      <c r="AB44" s="107"/>
      <c r="AC44" s="98"/>
      <c r="AD44" s="106"/>
      <c r="AE44" s="93"/>
      <c r="AF44" s="107"/>
      <c r="AG44" s="107"/>
      <c r="AH44" s="107"/>
      <c r="AI44" s="107"/>
      <c r="AJ44" s="107"/>
      <c r="AK44" s="107"/>
      <c r="AL44" s="107"/>
    </row>
    <row r="45" spans="1:39" x14ac:dyDescent="0.2">
      <c r="B45" s="17" t="s">
        <v>1</v>
      </c>
      <c r="C45" s="4" t="s">
        <v>99</v>
      </c>
      <c r="D45" s="4"/>
      <c r="E45" s="4"/>
      <c r="F45" s="4"/>
      <c r="G45" s="4"/>
      <c r="H45" s="4"/>
      <c r="I45" s="4"/>
      <c r="S45" s="98"/>
      <c r="T45" s="106"/>
      <c r="U45" s="93"/>
      <c r="V45" s="107"/>
      <c r="W45" s="107"/>
      <c r="X45" s="107"/>
      <c r="Y45" s="107"/>
      <c r="Z45" s="107"/>
      <c r="AA45" s="107"/>
      <c r="AB45" s="107"/>
      <c r="AC45" s="98"/>
      <c r="AD45" s="106"/>
      <c r="AE45" s="93"/>
      <c r="AF45" s="107"/>
      <c r="AG45" s="107"/>
      <c r="AH45" s="107"/>
      <c r="AI45" s="107"/>
      <c r="AJ45" s="107"/>
      <c r="AK45" s="107"/>
      <c r="AL45" s="107"/>
    </row>
    <row r="46" spans="1:39" x14ac:dyDescent="0.2">
      <c r="B46" s="17"/>
      <c r="C46" s="4" t="s">
        <v>100</v>
      </c>
      <c r="D46" s="4"/>
      <c r="E46" s="4"/>
      <c r="F46" s="4"/>
      <c r="G46" s="4"/>
      <c r="H46" s="4"/>
      <c r="I46" s="4"/>
      <c r="S46" s="98"/>
      <c r="T46" s="106"/>
      <c r="U46" s="108"/>
      <c r="V46" s="107"/>
      <c r="W46" s="107"/>
      <c r="X46" s="107"/>
      <c r="Y46" s="107"/>
      <c r="Z46" s="107"/>
      <c r="AA46" s="107"/>
      <c r="AB46" s="107"/>
      <c r="AC46" s="98"/>
      <c r="AD46" s="106"/>
      <c r="AE46" s="108"/>
      <c r="AF46" s="107"/>
      <c r="AG46" s="107"/>
      <c r="AH46" s="107"/>
      <c r="AI46" s="107"/>
      <c r="AJ46" s="107"/>
      <c r="AK46" s="107"/>
      <c r="AL46" s="107"/>
    </row>
    <row r="47" spans="1:39" x14ac:dyDescent="0.2">
      <c r="B47" s="17"/>
      <c r="C47" s="4" t="s">
        <v>101</v>
      </c>
      <c r="D47" s="4"/>
      <c r="E47" s="4"/>
      <c r="F47" s="4"/>
      <c r="G47" s="4"/>
      <c r="H47" s="4"/>
      <c r="I47" s="4"/>
      <c r="S47" s="98"/>
      <c r="T47" s="98"/>
      <c r="U47" s="109"/>
      <c r="V47" s="110"/>
      <c r="W47" s="110"/>
      <c r="X47" s="110"/>
      <c r="Y47" s="110"/>
      <c r="Z47" s="110"/>
      <c r="AA47" s="111"/>
      <c r="AB47" s="111"/>
      <c r="AC47" s="98"/>
      <c r="AD47" s="98"/>
      <c r="AE47" s="109"/>
      <c r="AF47" s="110"/>
      <c r="AG47" s="110"/>
      <c r="AH47" s="110"/>
      <c r="AI47" s="110"/>
      <c r="AJ47" s="110"/>
      <c r="AK47" s="111"/>
      <c r="AL47" s="111"/>
    </row>
    <row r="48" spans="1:39" x14ac:dyDescent="0.2">
      <c r="B48" s="17"/>
      <c r="C48" s="4"/>
      <c r="D48" s="4"/>
      <c r="E48" s="4"/>
      <c r="F48" s="4"/>
      <c r="G48" s="4"/>
      <c r="H48" s="4"/>
      <c r="I48" s="4"/>
      <c r="S48" s="98"/>
      <c r="T48" s="98"/>
      <c r="U48" s="98"/>
      <c r="V48" s="98"/>
      <c r="W48" s="98"/>
      <c r="X48" s="98"/>
      <c r="Y48" s="98"/>
      <c r="Z48" s="98"/>
      <c r="AA48" s="98"/>
      <c r="AB48" s="98"/>
      <c r="AC48" s="98"/>
      <c r="AD48" s="98"/>
      <c r="AE48" s="98"/>
      <c r="AF48" s="98"/>
      <c r="AG48" s="98"/>
      <c r="AH48" s="98"/>
      <c r="AI48" s="98"/>
      <c r="AJ48" s="98"/>
      <c r="AK48" s="98"/>
      <c r="AL48" s="98"/>
    </row>
    <row r="49" spans="2:38" ht="15.75" x14ac:dyDescent="0.25">
      <c r="B49" s="17" t="s">
        <v>17</v>
      </c>
      <c r="C49" s="4" t="s">
        <v>44</v>
      </c>
      <c r="D49" s="4"/>
      <c r="E49" s="4"/>
      <c r="F49" s="4"/>
      <c r="G49" s="4"/>
      <c r="H49" s="4"/>
      <c r="I49" s="4"/>
      <c r="S49" s="98"/>
      <c r="T49" s="183"/>
      <c r="U49" s="183"/>
      <c r="V49" s="99"/>
      <c r="W49" s="97"/>
      <c r="X49" s="97"/>
      <c r="Y49" s="97"/>
      <c r="Z49" s="97"/>
      <c r="AA49" s="97"/>
      <c r="AB49" s="97"/>
      <c r="AC49" s="98"/>
      <c r="AD49" s="183"/>
      <c r="AE49" s="183"/>
      <c r="AF49" s="99"/>
      <c r="AG49" s="97"/>
      <c r="AH49" s="97"/>
      <c r="AI49" s="97"/>
      <c r="AJ49" s="97"/>
      <c r="AK49" s="97"/>
      <c r="AL49" s="97"/>
    </row>
    <row r="50" spans="2:38" ht="15.75" x14ac:dyDescent="0.25">
      <c r="B50" s="19" t="s">
        <v>49</v>
      </c>
      <c r="C50" s="4" t="s">
        <v>51</v>
      </c>
      <c r="D50" s="4"/>
      <c r="E50" s="4"/>
      <c r="F50" s="4"/>
      <c r="G50" s="4"/>
      <c r="H50" s="4"/>
      <c r="I50" s="4"/>
      <c r="S50" s="100"/>
      <c r="T50" s="101"/>
      <c r="U50" s="101"/>
      <c r="V50" s="91"/>
      <c r="W50" s="91"/>
      <c r="X50" s="91"/>
      <c r="Y50" s="91"/>
      <c r="Z50" s="91"/>
      <c r="AA50" s="91"/>
      <c r="AB50" s="91"/>
      <c r="AC50" s="100"/>
      <c r="AD50" s="101"/>
      <c r="AE50" s="101"/>
      <c r="AF50" s="91"/>
      <c r="AG50" s="91"/>
      <c r="AH50" s="91"/>
      <c r="AI50" s="91"/>
      <c r="AJ50" s="91"/>
      <c r="AK50" s="91"/>
      <c r="AL50" s="91"/>
    </row>
    <row r="51" spans="2:38" x14ac:dyDescent="0.2">
      <c r="B51" s="19" t="s">
        <v>50</v>
      </c>
      <c r="C51" s="4" t="s">
        <v>52</v>
      </c>
      <c r="D51" s="4"/>
      <c r="E51" s="4"/>
      <c r="F51" s="4"/>
      <c r="G51" s="4"/>
      <c r="H51" s="4"/>
      <c r="I51" s="4"/>
      <c r="S51" s="98"/>
      <c r="T51" s="101"/>
      <c r="U51" s="102"/>
      <c r="V51" s="91"/>
      <c r="W51" s="91"/>
      <c r="X51" s="91"/>
      <c r="Y51" s="91"/>
      <c r="Z51" s="91"/>
      <c r="AA51" s="91"/>
      <c r="AB51" s="91"/>
      <c r="AC51" s="98"/>
      <c r="AD51" s="101"/>
      <c r="AE51" s="102"/>
      <c r="AF51" s="91"/>
      <c r="AG51" s="91"/>
      <c r="AH51" s="91"/>
      <c r="AI51" s="91"/>
      <c r="AJ51" s="91"/>
      <c r="AK51" s="91"/>
      <c r="AL51" s="91"/>
    </row>
    <row r="52" spans="2:38" x14ac:dyDescent="0.2">
      <c r="B52" s="17"/>
      <c r="C52" s="4"/>
      <c r="D52" s="4"/>
      <c r="E52" s="4"/>
      <c r="F52" s="4"/>
      <c r="G52" s="4"/>
      <c r="H52" s="4"/>
      <c r="I52" s="4"/>
      <c r="S52" s="98"/>
      <c r="T52" s="98"/>
      <c r="U52" s="98"/>
      <c r="V52" s="98"/>
      <c r="W52" s="98"/>
      <c r="X52" s="98"/>
      <c r="Y52" s="98"/>
      <c r="Z52" s="103"/>
      <c r="AA52" s="98"/>
      <c r="AB52" s="98"/>
      <c r="AC52" s="98"/>
      <c r="AD52" s="98"/>
      <c r="AE52" s="98"/>
      <c r="AF52" s="98"/>
      <c r="AG52" s="98"/>
      <c r="AH52" s="98"/>
      <c r="AI52" s="98"/>
      <c r="AJ52" s="103"/>
      <c r="AK52" s="98"/>
      <c r="AL52" s="98"/>
    </row>
    <row r="53" spans="2:38" x14ac:dyDescent="0.2">
      <c r="B53" s="17" t="s">
        <v>19</v>
      </c>
      <c r="C53" s="4" t="s">
        <v>20</v>
      </c>
      <c r="D53" s="4"/>
      <c r="E53" s="4"/>
      <c r="F53" s="4"/>
      <c r="G53" s="4"/>
      <c r="H53" s="4"/>
      <c r="I53" s="4"/>
      <c r="S53" s="98"/>
      <c r="T53" s="106"/>
      <c r="U53" s="93"/>
      <c r="V53" s="107"/>
      <c r="W53" s="107"/>
      <c r="X53" s="107"/>
      <c r="Y53" s="107"/>
      <c r="Z53" s="107"/>
      <c r="AA53" s="107"/>
      <c r="AB53" s="107"/>
      <c r="AC53" s="98"/>
      <c r="AD53" s="106"/>
      <c r="AE53" s="93"/>
      <c r="AF53" s="107"/>
      <c r="AG53" s="107"/>
      <c r="AH53" s="107"/>
      <c r="AI53" s="107"/>
      <c r="AJ53" s="107"/>
      <c r="AK53" s="107"/>
      <c r="AL53" s="107"/>
    </row>
    <row r="54" spans="2:38" x14ac:dyDescent="0.2">
      <c r="B54" s="17"/>
      <c r="C54" s="4" t="s">
        <v>48</v>
      </c>
      <c r="D54" s="4"/>
      <c r="E54" s="4"/>
      <c r="F54" s="4"/>
      <c r="G54" s="4"/>
      <c r="H54" s="4"/>
      <c r="I54" s="4"/>
      <c r="S54" s="98"/>
      <c r="T54" s="104"/>
      <c r="U54" s="93"/>
      <c r="V54" s="105"/>
      <c r="W54" s="105"/>
      <c r="X54" s="105"/>
      <c r="Y54" s="105"/>
      <c r="Z54" s="105"/>
      <c r="AA54" s="105"/>
      <c r="AB54" s="105"/>
      <c r="AC54" s="98"/>
      <c r="AD54" s="106"/>
      <c r="AE54" s="93"/>
      <c r="AF54" s="107"/>
      <c r="AG54" s="107"/>
      <c r="AH54" s="107"/>
      <c r="AI54" s="107"/>
      <c r="AJ54" s="107"/>
      <c r="AK54" s="107"/>
      <c r="AL54" s="107"/>
    </row>
    <row r="55" spans="2:38" x14ac:dyDescent="0.2">
      <c r="B55" s="17"/>
      <c r="C55" s="4" t="s">
        <v>45</v>
      </c>
      <c r="S55" s="98"/>
      <c r="T55" s="106"/>
      <c r="U55" s="93"/>
      <c r="V55" s="107"/>
      <c r="W55" s="107"/>
      <c r="X55" s="107"/>
      <c r="Y55" s="107"/>
      <c r="Z55" s="107"/>
      <c r="AA55" s="107"/>
      <c r="AB55" s="107"/>
      <c r="AC55" s="98"/>
      <c r="AD55" s="106"/>
      <c r="AE55" s="93"/>
      <c r="AF55" s="107"/>
      <c r="AG55" s="107"/>
      <c r="AH55" s="107"/>
      <c r="AI55" s="107"/>
      <c r="AJ55" s="107"/>
      <c r="AK55" s="107"/>
      <c r="AL55" s="107"/>
    </row>
    <row r="56" spans="2:38" ht="13.5" thickBot="1" x14ac:dyDescent="0.25">
      <c r="B56" s="17"/>
      <c r="C56" s="4"/>
      <c r="S56" s="98"/>
      <c r="T56" s="106"/>
      <c r="U56" s="93"/>
      <c r="V56" s="107"/>
      <c r="W56" s="107"/>
      <c r="X56" s="107"/>
      <c r="Y56" s="107"/>
      <c r="Z56" s="107"/>
      <c r="AA56" s="107"/>
      <c r="AB56" s="107"/>
      <c r="AC56" s="98"/>
      <c r="AD56" s="106"/>
      <c r="AE56" s="93"/>
      <c r="AF56" s="107"/>
      <c r="AG56" s="107"/>
      <c r="AH56" s="107"/>
      <c r="AI56" s="107"/>
      <c r="AJ56" s="107"/>
      <c r="AK56" s="107"/>
      <c r="AL56" s="107"/>
    </row>
    <row r="57" spans="2:38" x14ac:dyDescent="0.2">
      <c r="B57" s="20" t="s">
        <v>53</v>
      </c>
      <c r="C57" s="10" t="s">
        <v>26</v>
      </c>
      <c r="D57" s="11" t="s">
        <v>21</v>
      </c>
      <c r="E57" s="11" t="s">
        <v>22</v>
      </c>
      <c r="F57" s="11" t="s">
        <v>23</v>
      </c>
      <c r="G57" s="11" t="s">
        <v>24</v>
      </c>
      <c r="H57" s="11" t="s">
        <v>25</v>
      </c>
      <c r="I57" s="12" t="s">
        <v>28</v>
      </c>
      <c r="S57" s="98"/>
      <c r="T57" s="106"/>
      <c r="U57" s="93"/>
      <c r="V57" s="107"/>
      <c r="W57" s="107"/>
      <c r="X57" s="107"/>
      <c r="Y57" s="107"/>
      <c r="Z57" s="107"/>
      <c r="AA57" s="107"/>
      <c r="AB57" s="107"/>
      <c r="AC57" s="98"/>
      <c r="AD57" s="106"/>
      <c r="AE57" s="93"/>
      <c r="AF57" s="107"/>
      <c r="AG57" s="107"/>
      <c r="AH57" s="107"/>
      <c r="AI57" s="107"/>
      <c r="AJ57" s="107"/>
      <c r="AK57" s="107"/>
      <c r="AL57" s="107"/>
    </row>
    <row r="58" spans="2:38" ht="13.5" thickBot="1" x14ac:dyDescent="0.25">
      <c r="B58" s="17"/>
      <c r="C58" s="15" t="s">
        <v>27</v>
      </c>
      <c r="D58" s="13">
        <v>13</v>
      </c>
      <c r="E58" s="13">
        <v>13</v>
      </c>
      <c r="F58" s="13">
        <v>6</v>
      </c>
      <c r="G58" s="13">
        <v>5</v>
      </c>
      <c r="H58" s="13">
        <v>13</v>
      </c>
      <c r="I58" s="14">
        <f>SUM(D58:H58)</f>
        <v>50</v>
      </c>
      <c r="S58" s="98"/>
      <c r="T58" s="106"/>
      <c r="U58" s="93"/>
      <c r="V58" s="107"/>
      <c r="W58" s="107"/>
      <c r="X58" s="107"/>
      <c r="Y58" s="107"/>
      <c r="Z58" s="107"/>
      <c r="AA58" s="107"/>
      <c r="AB58" s="107"/>
      <c r="AC58" s="98"/>
      <c r="AD58" s="106"/>
      <c r="AE58" s="93"/>
      <c r="AF58" s="107"/>
      <c r="AG58" s="107"/>
      <c r="AH58" s="107"/>
      <c r="AI58" s="107"/>
      <c r="AJ58" s="107"/>
      <c r="AK58" s="107"/>
      <c r="AL58" s="107"/>
    </row>
    <row r="59" spans="2:38" x14ac:dyDescent="0.2">
      <c r="B59" s="17"/>
      <c r="S59" s="98"/>
      <c r="T59" s="106"/>
      <c r="U59" s="93"/>
      <c r="V59" s="107"/>
      <c r="W59" s="107"/>
      <c r="X59" s="107"/>
      <c r="Y59" s="107"/>
      <c r="Z59" s="107"/>
      <c r="AA59" s="107"/>
      <c r="AB59" s="107"/>
      <c r="AC59" s="98"/>
      <c r="AD59" s="106"/>
      <c r="AE59" s="93"/>
      <c r="AF59" s="107"/>
      <c r="AG59" s="107"/>
      <c r="AH59" s="107"/>
      <c r="AI59" s="107"/>
      <c r="AJ59" s="107"/>
      <c r="AK59" s="107"/>
      <c r="AL59" s="107"/>
    </row>
    <row r="60" spans="2:38" x14ac:dyDescent="0.2">
      <c r="B60" s="17" t="s">
        <v>29</v>
      </c>
      <c r="C60" s="4" t="s">
        <v>31</v>
      </c>
      <c r="S60" s="98"/>
      <c r="T60" s="106"/>
      <c r="U60" s="93"/>
      <c r="V60" s="107"/>
      <c r="W60" s="107"/>
      <c r="X60" s="107"/>
      <c r="Y60" s="107"/>
      <c r="Z60" s="107"/>
      <c r="AA60" s="107"/>
      <c r="AB60" s="107"/>
      <c r="AC60" s="98"/>
      <c r="AD60" s="106"/>
      <c r="AE60" s="93"/>
      <c r="AF60" s="107"/>
      <c r="AG60" s="107"/>
      <c r="AH60" s="107"/>
      <c r="AI60" s="107"/>
      <c r="AJ60" s="107"/>
      <c r="AK60" s="107"/>
      <c r="AL60" s="107"/>
    </row>
    <row r="61" spans="2:38" x14ac:dyDescent="0.2">
      <c r="B61" s="17" t="s">
        <v>30</v>
      </c>
      <c r="C61" s="4" t="s">
        <v>32</v>
      </c>
      <c r="S61" s="98"/>
      <c r="T61" s="106"/>
      <c r="U61" s="93"/>
      <c r="V61" s="107"/>
      <c r="W61" s="107"/>
      <c r="X61" s="107"/>
      <c r="Y61" s="107"/>
      <c r="Z61" s="107"/>
      <c r="AA61" s="107"/>
      <c r="AB61" s="107"/>
      <c r="AC61" s="98"/>
      <c r="AD61" s="106"/>
      <c r="AE61" s="93"/>
      <c r="AF61" s="107"/>
      <c r="AG61" s="107"/>
      <c r="AH61" s="107"/>
      <c r="AI61" s="107"/>
      <c r="AJ61" s="107"/>
      <c r="AK61" s="107"/>
      <c r="AL61" s="107"/>
    </row>
    <row r="62" spans="2:38" x14ac:dyDescent="0.2">
      <c r="B62" s="17"/>
      <c r="S62" s="98"/>
      <c r="T62" s="106"/>
      <c r="U62" s="108"/>
      <c r="V62" s="107"/>
      <c r="W62" s="107"/>
      <c r="X62" s="107"/>
      <c r="Y62" s="107"/>
      <c r="Z62" s="107"/>
      <c r="AA62" s="107"/>
      <c r="AB62" s="107"/>
      <c r="AC62" s="98"/>
      <c r="AD62" s="106"/>
      <c r="AE62" s="108"/>
      <c r="AF62" s="107"/>
      <c r="AG62" s="107"/>
      <c r="AH62" s="107"/>
      <c r="AI62" s="107"/>
      <c r="AJ62" s="107"/>
      <c r="AK62" s="107"/>
      <c r="AL62" s="107"/>
    </row>
    <row r="63" spans="2:38" x14ac:dyDescent="0.2">
      <c r="B63" s="20" t="s">
        <v>53</v>
      </c>
      <c r="C63" s="6" t="s">
        <v>26</v>
      </c>
      <c r="D63" s="6" t="s">
        <v>21</v>
      </c>
      <c r="E63" s="6" t="s">
        <v>22</v>
      </c>
      <c r="F63" s="6" t="s">
        <v>23</v>
      </c>
      <c r="G63" s="6" t="s">
        <v>24</v>
      </c>
      <c r="H63" s="6" t="s">
        <v>25</v>
      </c>
      <c r="I63" s="8" t="s">
        <v>28</v>
      </c>
      <c r="S63" s="98"/>
      <c r="T63" s="98"/>
      <c r="U63" s="109"/>
      <c r="V63" s="110"/>
      <c r="W63" s="110"/>
      <c r="X63" s="110"/>
      <c r="Y63" s="110"/>
      <c r="Z63" s="110"/>
      <c r="AA63" s="111"/>
      <c r="AB63" s="111"/>
      <c r="AC63" s="98"/>
      <c r="AD63" s="98"/>
      <c r="AE63" s="109"/>
      <c r="AF63" s="110"/>
      <c r="AG63" s="110"/>
      <c r="AH63" s="110"/>
      <c r="AI63" s="110"/>
      <c r="AJ63" s="110"/>
      <c r="AK63" s="111"/>
      <c r="AL63" s="111"/>
    </row>
    <row r="64" spans="2:38" x14ac:dyDescent="0.2">
      <c r="B64" s="17"/>
      <c r="C64" s="6" t="s">
        <v>27</v>
      </c>
      <c r="D64" s="5">
        <v>13</v>
      </c>
      <c r="E64" s="5">
        <v>13</v>
      </c>
      <c r="F64" s="5">
        <v>6</v>
      </c>
      <c r="G64" s="5">
        <v>5</v>
      </c>
      <c r="H64" s="5">
        <v>13</v>
      </c>
      <c r="I64" s="9">
        <f>SUM(D64:H64)</f>
        <v>50</v>
      </c>
      <c r="S64" s="98"/>
      <c r="T64" s="98"/>
      <c r="U64" s="98"/>
      <c r="V64" s="98"/>
      <c r="W64" s="98"/>
      <c r="X64" s="98"/>
      <c r="Y64" s="98"/>
      <c r="Z64" s="98"/>
      <c r="AA64" s="98"/>
      <c r="AB64" s="98"/>
      <c r="AC64" s="98"/>
      <c r="AD64" s="98"/>
      <c r="AE64" s="98"/>
      <c r="AF64" s="98"/>
      <c r="AG64" s="98"/>
      <c r="AH64" s="98"/>
      <c r="AI64" s="98"/>
      <c r="AJ64" s="98"/>
      <c r="AK64" s="98"/>
      <c r="AL64" s="98"/>
    </row>
    <row r="65" spans="2:38" ht="15.75" x14ac:dyDescent="0.25">
      <c r="B65" s="17"/>
      <c r="C65" s="6" t="s">
        <v>33</v>
      </c>
      <c r="D65" s="5">
        <v>45</v>
      </c>
      <c r="E65" s="5">
        <v>45</v>
      </c>
      <c r="F65" s="5">
        <v>90</v>
      </c>
      <c r="G65" s="5">
        <v>180</v>
      </c>
      <c r="H65" s="5">
        <v>45</v>
      </c>
      <c r="I65" s="9">
        <f>SUM(D65:H65)</f>
        <v>405</v>
      </c>
      <c r="S65" s="98"/>
      <c r="T65" s="183"/>
      <c r="U65" s="183"/>
      <c r="V65" s="99"/>
      <c r="W65" s="97"/>
      <c r="X65" s="97"/>
      <c r="Y65" s="97"/>
      <c r="Z65" s="97"/>
      <c r="AA65" s="97"/>
      <c r="AB65" s="97"/>
      <c r="AC65" s="98"/>
      <c r="AD65" s="183"/>
      <c r="AE65" s="183"/>
      <c r="AF65" s="99"/>
      <c r="AG65" s="97"/>
      <c r="AH65" s="97"/>
      <c r="AI65" s="97"/>
      <c r="AJ65" s="97"/>
      <c r="AK65" s="97"/>
      <c r="AL65" s="97"/>
    </row>
    <row r="66" spans="2:38" x14ac:dyDescent="0.2">
      <c r="B66" s="17"/>
      <c r="C66" s="6" t="s">
        <v>37</v>
      </c>
      <c r="D66" s="6">
        <f>D64*D65/60</f>
        <v>9.75</v>
      </c>
      <c r="E66" s="6">
        <f>E64*E65/60</f>
        <v>9.75</v>
      </c>
      <c r="F66" s="6">
        <f>F64*F65/60</f>
        <v>9</v>
      </c>
      <c r="G66" s="6">
        <f>G64*G65/60</f>
        <v>15</v>
      </c>
      <c r="H66" s="6">
        <f>H64*H65/60</f>
        <v>9.75</v>
      </c>
      <c r="I66" s="7">
        <f>SUM(D66:H66)</f>
        <v>53.25</v>
      </c>
      <c r="S66" s="98"/>
      <c r="T66" s="101"/>
      <c r="U66" s="101"/>
      <c r="V66" s="91"/>
      <c r="W66" s="91"/>
      <c r="X66" s="91"/>
      <c r="Y66" s="91"/>
      <c r="Z66" s="91"/>
      <c r="AA66" s="91"/>
      <c r="AB66" s="91"/>
      <c r="AC66" s="98"/>
      <c r="AD66" s="101"/>
      <c r="AE66" s="101"/>
      <c r="AF66" s="91"/>
      <c r="AG66" s="91"/>
      <c r="AH66" s="91"/>
      <c r="AI66" s="91"/>
      <c r="AJ66" s="91"/>
      <c r="AK66" s="91"/>
      <c r="AL66" s="91"/>
    </row>
    <row r="67" spans="2:38" ht="15.75" x14ac:dyDescent="0.25">
      <c r="B67" s="17"/>
      <c r="C67" s="159" t="s">
        <v>38</v>
      </c>
      <c r="D67" s="159"/>
      <c r="E67" s="159"/>
      <c r="F67" s="159"/>
      <c r="G67" s="159"/>
      <c r="H67" s="159"/>
      <c r="I67" s="159"/>
      <c r="S67" s="100"/>
      <c r="T67" s="101"/>
      <c r="U67" s="102"/>
      <c r="V67" s="91"/>
      <c r="W67" s="91"/>
      <c r="X67" s="91"/>
      <c r="Y67" s="91"/>
      <c r="Z67" s="91"/>
      <c r="AA67" s="91"/>
      <c r="AB67" s="91"/>
      <c r="AC67" s="100"/>
      <c r="AD67" s="101"/>
      <c r="AE67" s="102"/>
      <c r="AF67" s="91"/>
      <c r="AG67" s="91"/>
      <c r="AH67" s="91"/>
      <c r="AI67" s="91"/>
      <c r="AJ67" s="91"/>
      <c r="AK67" s="91"/>
      <c r="AL67" s="91"/>
    </row>
    <row r="68" spans="2:38" x14ac:dyDescent="0.2">
      <c r="B68" s="17"/>
      <c r="S68" s="98"/>
      <c r="T68" s="98"/>
      <c r="U68" s="98"/>
      <c r="V68" s="98"/>
      <c r="W68" s="98"/>
      <c r="X68" s="98"/>
      <c r="Y68" s="98"/>
      <c r="Z68" s="103"/>
      <c r="AA68" s="98"/>
      <c r="AB68" s="98"/>
      <c r="AC68" s="98"/>
      <c r="AD68" s="98"/>
      <c r="AE68" s="98"/>
      <c r="AF68" s="98"/>
      <c r="AG68" s="98"/>
      <c r="AH68" s="98"/>
      <c r="AI68" s="98"/>
      <c r="AJ68" s="103"/>
      <c r="AK68" s="98"/>
      <c r="AL68" s="98"/>
    </row>
    <row r="69" spans="2:38" x14ac:dyDescent="0.2">
      <c r="B69" s="17" t="s">
        <v>102</v>
      </c>
      <c r="C69" s="4" t="s">
        <v>39</v>
      </c>
      <c r="S69" s="98"/>
      <c r="T69" s="104"/>
      <c r="U69" s="93"/>
      <c r="V69" s="105"/>
      <c r="W69" s="105"/>
      <c r="X69" s="105"/>
      <c r="Y69" s="105"/>
      <c r="Z69" s="105"/>
      <c r="AA69" s="105"/>
      <c r="AB69" s="105"/>
      <c r="AC69" s="98"/>
      <c r="AD69" s="106"/>
      <c r="AE69" s="93"/>
      <c r="AF69" s="107"/>
      <c r="AG69" s="107"/>
      <c r="AH69" s="107"/>
      <c r="AI69" s="107"/>
      <c r="AJ69" s="107"/>
      <c r="AK69" s="107"/>
      <c r="AL69" s="107"/>
    </row>
    <row r="70" spans="2:38" x14ac:dyDescent="0.2">
      <c r="C70" s="4" t="s">
        <v>126</v>
      </c>
      <c r="S70" s="98"/>
      <c r="T70" s="98"/>
      <c r="U70" s="93"/>
      <c r="V70" s="107"/>
      <c r="W70" s="107"/>
      <c r="X70" s="107"/>
      <c r="Y70" s="107"/>
      <c r="Z70" s="107"/>
      <c r="AA70" s="107"/>
      <c r="AB70" s="107"/>
      <c r="AC70" s="98"/>
      <c r="AD70" s="106"/>
      <c r="AE70" s="93"/>
      <c r="AF70" s="107"/>
      <c r="AG70" s="107"/>
      <c r="AH70" s="107"/>
      <c r="AI70" s="107"/>
      <c r="AJ70" s="107"/>
      <c r="AK70" s="107"/>
      <c r="AL70" s="107"/>
    </row>
    <row r="71" spans="2:38" x14ac:dyDescent="0.2">
      <c r="B71" s="29" t="s">
        <v>124</v>
      </c>
      <c r="C71" s="4" t="s">
        <v>104</v>
      </c>
      <c r="S71" s="98"/>
      <c r="T71" s="106"/>
      <c r="U71" s="93"/>
      <c r="V71" s="107"/>
      <c r="W71" s="107"/>
      <c r="X71" s="107"/>
      <c r="Y71" s="107"/>
      <c r="Z71" s="107"/>
      <c r="AA71" s="107"/>
      <c r="AB71" s="107"/>
      <c r="AC71" s="98"/>
      <c r="AD71" s="106"/>
      <c r="AE71" s="93"/>
      <c r="AF71" s="107"/>
      <c r="AG71" s="107"/>
      <c r="AH71" s="107"/>
      <c r="AI71" s="107"/>
      <c r="AJ71" s="107"/>
      <c r="AK71" s="107"/>
      <c r="AL71" s="107"/>
    </row>
    <row r="72" spans="2:38" x14ac:dyDescent="0.2">
      <c r="B72" s="82" t="s">
        <v>125</v>
      </c>
      <c r="C72" s="4" t="s">
        <v>123</v>
      </c>
      <c r="S72" s="98"/>
      <c r="T72" s="106"/>
      <c r="U72" s="93"/>
      <c r="V72" s="107"/>
      <c r="W72" s="107"/>
      <c r="X72" s="107"/>
      <c r="Y72" s="107"/>
      <c r="Z72" s="107"/>
      <c r="AA72" s="107"/>
      <c r="AB72" s="107"/>
      <c r="AC72" s="98"/>
      <c r="AD72" s="106"/>
      <c r="AE72" s="93"/>
      <c r="AF72" s="107"/>
      <c r="AG72" s="107"/>
      <c r="AH72" s="107"/>
      <c r="AI72" s="107"/>
      <c r="AJ72" s="107"/>
      <c r="AK72" s="107"/>
      <c r="AL72" s="107"/>
    </row>
    <row r="73" spans="2:38" x14ac:dyDescent="0.2">
      <c r="B73" s="29" t="s">
        <v>122</v>
      </c>
      <c r="S73" s="98"/>
      <c r="T73" s="106"/>
      <c r="U73" s="93"/>
      <c r="V73" s="107"/>
      <c r="W73" s="107"/>
      <c r="X73" s="107"/>
      <c r="Y73" s="107"/>
      <c r="Z73" s="107"/>
      <c r="AA73" s="107"/>
      <c r="AB73" s="107"/>
      <c r="AC73" s="98"/>
      <c r="AD73" s="106"/>
      <c r="AE73" s="93"/>
      <c r="AF73" s="107"/>
      <c r="AG73" s="107"/>
      <c r="AH73" s="107"/>
      <c r="AI73" s="107"/>
      <c r="AJ73" s="107"/>
      <c r="AK73" s="107"/>
      <c r="AL73" s="107"/>
    </row>
    <row r="74" spans="2:38" x14ac:dyDescent="0.2">
      <c r="C74" s="182"/>
      <c r="D74" s="182"/>
      <c r="E74" s="182"/>
      <c r="F74" s="182"/>
      <c r="G74" s="182"/>
      <c r="H74" s="182"/>
      <c r="I74" s="182"/>
      <c r="S74" s="98"/>
      <c r="T74" s="116" t="s">
        <v>133</v>
      </c>
      <c r="U74" s="93"/>
      <c r="V74" s="107"/>
      <c r="W74" s="107"/>
      <c r="X74" s="107"/>
      <c r="Y74" s="107"/>
      <c r="Z74" s="107"/>
      <c r="AA74" s="107"/>
      <c r="AB74" s="107"/>
      <c r="AC74" s="98"/>
      <c r="AD74" s="106"/>
      <c r="AE74" s="93"/>
      <c r="AF74" s="107"/>
      <c r="AG74" s="107"/>
      <c r="AH74" s="107"/>
      <c r="AI74" s="107"/>
      <c r="AJ74" s="107"/>
      <c r="AK74" s="107"/>
      <c r="AL74" s="107"/>
    </row>
    <row r="75" spans="2:38" x14ac:dyDescent="0.2">
      <c r="S75" s="98"/>
      <c r="T75" s="106"/>
      <c r="U75" s="93"/>
      <c r="V75" s="107"/>
      <c r="W75" s="107"/>
      <c r="X75" s="107"/>
      <c r="Y75" s="107"/>
      <c r="Z75" s="107"/>
      <c r="AA75" s="107"/>
      <c r="AB75" s="107"/>
      <c r="AC75" s="98"/>
      <c r="AD75" s="106"/>
      <c r="AE75" s="93"/>
      <c r="AF75" s="107"/>
      <c r="AG75" s="107"/>
      <c r="AH75" s="107"/>
      <c r="AI75" s="107"/>
      <c r="AJ75" s="107"/>
      <c r="AK75" s="107"/>
      <c r="AL75" s="107"/>
    </row>
    <row r="76" spans="2:38" x14ac:dyDescent="0.2">
      <c r="B76" s="17" t="s">
        <v>103</v>
      </c>
      <c r="C76" s="4" t="s">
        <v>106</v>
      </c>
      <c r="S76" s="98"/>
      <c r="T76" s="106"/>
      <c r="U76" s="93"/>
      <c r="V76" s="107"/>
      <c r="W76" s="107"/>
      <c r="X76" s="107"/>
      <c r="Y76" s="107"/>
      <c r="Z76" s="107"/>
      <c r="AA76" s="107"/>
      <c r="AB76" s="107"/>
      <c r="AC76" s="98"/>
      <c r="AD76" s="106"/>
      <c r="AE76" s="93"/>
      <c r="AF76" s="107"/>
      <c r="AG76" s="107"/>
      <c r="AH76" s="107"/>
      <c r="AI76" s="107"/>
      <c r="AJ76" s="107"/>
      <c r="AK76" s="107"/>
      <c r="AL76" s="107"/>
    </row>
    <row r="77" spans="2:38" x14ac:dyDescent="0.2">
      <c r="C77" s="160" t="s">
        <v>105</v>
      </c>
      <c r="D77" s="160"/>
      <c r="E77" s="160"/>
      <c r="F77" s="160"/>
      <c r="G77" s="160"/>
      <c r="H77" s="160"/>
      <c r="I77" s="160"/>
      <c r="S77" s="98"/>
      <c r="T77" s="106"/>
      <c r="U77" s="93"/>
      <c r="V77" s="107"/>
      <c r="W77" s="107"/>
      <c r="X77" s="107"/>
      <c r="Y77" s="107"/>
      <c r="Z77" s="107"/>
      <c r="AA77" s="107"/>
      <c r="AB77" s="107"/>
      <c r="AC77" s="98"/>
      <c r="AD77" s="106"/>
      <c r="AE77" s="93"/>
      <c r="AF77" s="107"/>
      <c r="AG77" s="107"/>
      <c r="AH77" s="107"/>
      <c r="AI77" s="107"/>
      <c r="AJ77" s="107"/>
      <c r="AK77" s="107"/>
      <c r="AL77" s="107"/>
    </row>
    <row r="78" spans="2:38" x14ac:dyDescent="0.2">
      <c r="B78" s="29" t="s">
        <v>124</v>
      </c>
      <c r="C78" s="4" t="s">
        <v>107</v>
      </c>
      <c r="D78" s="59"/>
      <c r="E78" s="59"/>
      <c r="F78" s="59"/>
      <c r="G78" s="59"/>
      <c r="H78" s="59"/>
      <c r="I78" s="59"/>
      <c r="S78" s="98"/>
      <c r="T78" s="106"/>
      <c r="U78" s="108"/>
      <c r="V78" s="107"/>
      <c r="W78" s="107"/>
      <c r="X78" s="107"/>
      <c r="Y78" s="107"/>
      <c r="Z78" s="107"/>
      <c r="AA78" s="107"/>
      <c r="AB78" s="107"/>
      <c r="AC78" s="98"/>
      <c r="AD78" s="106"/>
      <c r="AE78" s="108"/>
      <c r="AF78" s="107"/>
      <c r="AG78" s="107"/>
      <c r="AH78" s="107"/>
      <c r="AI78" s="107"/>
      <c r="AJ78" s="107"/>
      <c r="AK78" s="107"/>
      <c r="AL78" s="107"/>
    </row>
    <row r="79" spans="2:38" x14ac:dyDescent="0.2">
      <c r="B79" s="82" t="s">
        <v>125</v>
      </c>
      <c r="C79" s="4" t="s">
        <v>109</v>
      </c>
      <c r="S79" s="98"/>
      <c r="T79" s="98"/>
      <c r="U79" s="109"/>
      <c r="V79" s="110"/>
      <c r="W79" s="110"/>
      <c r="X79" s="110"/>
      <c r="Y79" s="110"/>
      <c r="Z79" s="110"/>
      <c r="AA79" s="111"/>
      <c r="AB79" s="111"/>
      <c r="AC79" s="98"/>
      <c r="AD79" s="98"/>
      <c r="AE79" s="109"/>
      <c r="AF79" s="110"/>
      <c r="AG79" s="110"/>
      <c r="AH79" s="110"/>
      <c r="AI79" s="110"/>
      <c r="AJ79" s="110"/>
      <c r="AK79" s="111"/>
      <c r="AL79" s="111"/>
    </row>
    <row r="80" spans="2:38" x14ac:dyDescent="0.2">
      <c r="B80" s="29" t="s">
        <v>122</v>
      </c>
      <c r="C80" s="4" t="s">
        <v>108</v>
      </c>
      <c r="S80" s="98"/>
      <c r="T80" s="98"/>
      <c r="U80" s="98"/>
      <c r="V80" s="98"/>
      <c r="W80" s="98"/>
      <c r="X80" s="98"/>
      <c r="Y80" s="98"/>
      <c r="Z80" s="98"/>
      <c r="AA80" s="98"/>
      <c r="AB80" s="98"/>
      <c r="AC80" s="98"/>
      <c r="AD80" s="98"/>
      <c r="AE80" s="98"/>
      <c r="AF80" s="98"/>
      <c r="AG80" s="98"/>
      <c r="AH80" s="98"/>
      <c r="AI80" s="98"/>
      <c r="AJ80" s="98"/>
      <c r="AK80" s="98"/>
      <c r="AL80" s="98"/>
    </row>
    <row r="81" spans="2:38" ht="15.75" x14ac:dyDescent="0.25">
      <c r="S81" s="98"/>
      <c r="T81" s="183"/>
      <c r="U81" s="183"/>
      <c r="V81" s="99"/>
      <c r="W81" s="97"/>
      <c r="X81" s="97"/>
      <c r="Y81" s="97"/>
      <c r="Z81" s="97"/>
      <c r="AA81" s="97"/>
      <c r="AB81" s="97"/>
      <c r="AC81" s="98"/>
      <c r="AD81" s="183"/>
      <c r="AE81" s="183"/>
      <c r="AF81" s="99"/>
      <c r="AG81" s="97"/>
      <c r="AH81" s="97"/>
      <c r="AI81" s="97"/>
      <c r="AJ81" s="97"/>
      <c r="AK81" s="97"/>
      <c r="AL81" s="97"/>
    </row>
    <row r="82" spans="2:38" ht="15.75" x14ac:dyDescent="0.25">
      <c r="B82" s="17" t="s">
        <v>40</v>
      </c>
      <c r="C82" s="4" t="s">
        <v>43</v>
      </c>
      <c r="S82" s="100"/>
      <c r="T82" s="101"/>
      <c r="U82" s="101"/>
      <c r="V82" s="91"/>
      <c r="W82" s="91"/>
      <c r="X82" s="91"/>
      <c r="Y82" s="91"/>
      <c r="Z82" s="91"/>
      <c r="AA82" s="91"/>
      <c r="AB82" s="91"/>
      <c r="AC82" s="100"/>
      <c r="AD82" s="101"/>
      <c r="AE82" s="101"/>
      <c r="AF82" s="91"/>
      <c r="AG82" s="91"/>
      <c r="AH82" s="91"/>
      <c r="AI82" s="91"/>
      <c r="AJ82" s="91"/>
      <c r="AK82" s="91"/>
      <c r="AL82" s="91"/>
    </row>
    <row r="83" spans="2:38" x14ac:dyDescent="0.2">
      <c r="B83" s="17"/>
      <c r="C83" s="4" t="s">
        <v>46</v>
      </c>
      <c r="S83" s="98"/>
      <c r="T83" s="101"/>
      <c r="U83" s="102"/>
      <c r="V83" s="91"/>
      <c r="W83" s="91"/>
      <c r="X83" s="91"/>
      <c r="Y83" s="91"/>
      <c r="Z83" s="91"/>
      <c r="AA83" s="91"/>
      <c r="AB83" s="91"/>
      <c r="AC83" s="98"/>
      <c r="AD83" s="101"/>
      <c r="AE83" s="102"/>
      <c r="AF83" s="91"/>
      <c r="AG83" s="91"/>
      <c r="AH83" s="91"/>
      <c r="AI83" s="91"/>
      <c r="AJ83" s="91"/>
      <c r="AK83" s="91"/>
      <c r="AL83" s="91"/>
    </row>
    <row r="84" spans="2:38" x14ac:dyDescent="0.2">
      <c r="B84" s="18"/>
      <c r="C84" s="4"/>
      <c r="S84" s="98"/>
      <c r="T84" s="98"/>
      <c r="U84" s="98"/>
      <c r="V84" s="98"/>
      <c r="W84" s="98"/>
      <c r="X84" s="98"/>
      <c r="Y84" s="98"/>
      <c r="Z84" s="103"/>
      <c r="AA84" s="98"/>
      <c r="AB84" s="98"/>
      <c r="AC84" s="98"/>
      <c r="AD84" s="98"/>
      <c r="AE84" s="98"/>
      <c r="AF84" s="98"/>
      <c r="AG84" s="98"/>
      <c r="AH84" s="98"/>
      <c r="AI84" s="98"/>
      <c r="AJ84" s="103"/>
      <c r="AK84" s="98"/>
      <c r="AL84" s="98"/>
    </row>
    <row r="85" spans="2:38" x14ac:dyDescent="0.2">
      <c r="B85" s="17" t="s">
        <v>41</v>
      </c>
      <c r="C85" s="4" t="s">
        <v>42</v>
      </c>
      <c r="S85" s="98"/>
      <c r="T85" s="106"/>
      <c r="U85" s="93"/>
      <c r="V85" s="107"/>
      <c r="W85" s="107"/>
      <c r="X85" s="107"/>
      <c r="Y85" s="107"/>
      <c r="Z85" s="107"/>
      <c r="AA85" s="107"/>
      <c r="AB85" s="107"/>
      <c r="AC85" s="98"/>
      <c r="AD85" s="106"/>
      <c r="AE85" s="93"/>
      <c r="AF85" s="107"/>
      <c r="AG85" s="107"/>
      <c r="AH85" s="107"/>
      <c r="AI85" s="107"/>
      <c r="AJ85" s="107"/>
      <c r="AK85" s="107"/>
      <c r="AL85" s="107"/>
    </row>
    <row r="86" spans="2:38" x14ac:dyDescent="0.2">
      <c r="B86" s="18"/>
      <c r="C86" s="4" t="s">
        <v>120</v>
      </c>
      <c r="S86" s="98"/>
      <c r="T86" s="104"/>
      <c r="U86" s="93"/>
      <c r="V86" s="105"/>
      <c r="W86" s="105"/>
      <c r="X86" s="105"/>
      <c r="Y86" s="105"/>
      <c r="Z86" s="105"/>
      <c r="AA86" s="105"/>
      <c r="AB86" s="105"/>
      <c r="AC86" s="98"/>
      <c r="AD86" s="106"/>
      <c r="AE86" s="93"/>
      <c r="AF86" s="107"/>
      <c r="AG86" s="107"/>
      <c r="AH86" s="107"/>
      <c r="AI86" s="107"/>
      <c r="AJ86" s="107"/>
      <c r="AK86" s="107"/>
      <c r="AL86" s="107"/>
    </row>
    <row r="87" spans="2:38" x14ac:dyDescent="0.2">
      <c r="C87" s="4"/>
      <c r="S87" s="98"/>
      <c r="T87" s="106"/>
      <c r="U87" s="93"/>
      <c r="V87" s="107"/>
      <c r="W87" s="107"/>
      <c r="X87" s="107"/>
      <c r="Y87" s="107"/>
      <c r="Z87" s="107"/>
      <c r="AA87" s="107"/>
      <c r="AB87" s="107"/>
      <c r="AC87" s="98"/>
      <c r="AD87" s="106"/>
      <c r="AE87" s="93"/>
      <c r="AF87" s="107"/>
      <c r="AG87" s="107"/>
      <c r="AH87" s="107"/>
      <c r="AI87" s="107"/>
      <c r="AJ87" s="107"/>
      <c r="AK87" s="107"/>
      <c r="AL87" s="107"/>
    </row>
    <row r="88" spans="2:38" x14ac:dyDescent="0.2">
      <c r="B88" t="str">
        <f>A2</f>
        <v xml:space="preserve">   Second Quarter: Jan, Feb, Mar                                   FY 2018                                            </v>
      </c>
      <c r="S88" s="98"/>
      <c r="T88" s="106"/>
      <c r="U88" s="93"/>
      <c r="V88" s="107"/>
      <c r="W88" s="107"/>
      <c r="X88" s="107"/>
      <c r="Y88" s="107"/>
      <c r="Z88" s="107"/>
      <c r="AA88" s="107"/>
      <c r="AB88" s="107"/>
      <c r="AC88" s="98"/>
      <c r="AD88" s="106"/>
      <c r="AE88" s="93"/>
      <c r="AF88" s="107"/>
      <c r="AG88" s="107"/>
      <c r="AH88" s="107"/>
      <c r="AI88" s="107"/>
      <c r="AJ88" s="107"/>
      <c r="AK88" s="107"/>
      <c r="AL88" s="107"/>
    </row>
    <row r="89" spans="2:38" x14ac:dyDescent="0.2">
      <c r="S89" s="98"/>
      <c r="T89" s="106"/>
      <c r="U89" s="93"/>
      <c r="V89" s="107"/>
      <c r="W89" s="107"/>
      <c r="X89" s="107"/>
      <c r="Y89" s="107"/>
      <c r="Z89" s="107"/>
      <c r="AA89" s="107"/>
      <c r="AB89" s="107"/>
      <c r="AC89" s="98"/>
      <c r="AD89" s="106"/>
      <c r="AE89" s="93"/>
      <c r="AF89" s="107"/>
      <c r="AG89" s="107"/>
      <c r="AH89" s="107"/>
      <c r="AI89" s="107"/>
      <c r="AJ89" s="107"/>
      <c r="AK89" s="107"/>
      <c r="AL89" s="107"/>
    </row>
    <row r="90" spans="2:38" x14ac:dyDescent="0.2">
      <c r="S90" s="98"/>
      <c r="T90" s="106"/>
      <c r="U90" s="93"/>
      <c r="V90" s="107"/>
      <c r="W90" s="107"/>
      <c r="X90" s="107"/>
      <c r="Y90" s="107"/>
      <c r="Z90" s="107"/>
      <c r="AA90" s="107"/>
      <c r="AB90" s="107"/>
      <c r="AC90" s="98"/>
      <c r="AD90" s="106"/>
      <c r="AE90" s="93"/>
      <c r="AF90" s="107"/>
      <c r="AG90" s="107"/>
      <c r="AH90" s="107"/>
      <c r="AI90" s="107"/>
      <c r="AJ90" s="107"/>
      <c r="AK90" s="107"/>
      <c r="AL90" s="107"/>
    </row>
    <row r="91" spans="2:38" x14ac:dyDescent="0.2">
      <c r="S91" s="98"/>
      <c r="T91" s="106"/>
      <c r="U91" s="93"/>
      <c r="V91" s="107"/>
      <c r="W91" s="107"/>
      <c r="X91" s="107"/>
      <c r="Y91" s="107"/>
      <c r="Z91" s="107"/>
      <c r="AA91" s="107"/>
      <c r="AB91" s="107"/>
      <c r="AC91" s="98"/>
      <c r="AD91" s="106"/>
      <c r="AE91" s="93"/>
      <c r="AF91" s="107"/>
      <c r="AG91" s="107"/>
      <c r="AH91" s="107"/>
      <c r="AI91" s="107"/>
      <c r="AJ91" s="107"/>
      <c r="AK91" s="107"/>
      <c r="AL91" s="107"/>
    </row>
    <row r="92" spans="2:38" x14ac:dyDescent="0.2">
      <c r="S92" s="98"/>
      <c r="T92" s="106"/>
      <c r="U92" s="93"/>
      <c r="V92" s="107"/>
      <c r="W92" s="107"/>
      <c r="X92" s="107"/>
      <c r="Y92" s="107"/>
      <c r="Z92" s="107"/>
      <c r="AA92" s="107"/>
      <c r="AB92" s="107"/>
      <c r="AC92" s="98"/>
      <c r="AD92" s="106"/>
      <c r="AE92" s="93"/>
      <c r="AF92" s="107"/>
      <c r="AG92" s="107"/>
      <c r="AH92" s="107"/>
      <c r="AI92" s="107"/>
      <c r="AJ92" s="107"/>
      <c r="AK92" s="107"/>
      <c r="AL92" s="107"/>
    </row>
    <row r="93" spans="2:38" x14ac:dyDescent="0.2">
      <c r="S93" s="98"/>
      <c r="T93" s="106"/>
      <c r="U93" s="93"/>
      <c r="V93" s="107"/>
      <c r="W93" s="107"/>
      <c r="X93" s="107"/>
      <c r="Y93" s="107"/>
      <c r="Z93" s="107"/>
      <c r="AA93" s="107"/>
      <c r="AB93" s="107"/>
      <c r="AC93" s="98"/>
      <c r="AD93" s="106"/>
      <c r="AE93" s="93"/>
      <c r="AF93" s="107"/>
      <c r="AG93" s="107"/>
      <c r="AH93" s="107"/>
      <c r="AI93" s="107"/>
      <c r="AJ93" s="107"/>
      <c r="AK93" s="107"/>
      <c r="AL93" s="107"/>
    </row>
    <row r="94" spans="2:38" x14ac:dyDescent="0.2">
      <c r="S94" s="98"/>
      <c r="T94" s="106"/>
      <c r="U94" s="108"/>
      <c r="V94" s="107"/>
      <c r="W94" s="107"/>
      <c r="X94" s="107"/>
      <c r="Y94" s="107"/>
      <c r="Z94" s="107"/>
      <c r="AA94" s="107"/>
      <c r="AB94" s="107"/>
      <c r="AC94" s="98"/>
      <c r="AD94" s="106"/>
      <c r="AE94" s="108"/>
      <c r="AF94" s="107"/>
      <c r="AG94" s="107"/>
      <c r="AH94" s="107"/>
      <c r="AI94" s="107"/>
      <c r="AJ94" s="107"/>
      <c r="AK94" s="107"/>
      <c r="AL94" s="107"/>
    </row>
    <row r="95" spans="2:38" x14ac:dyDescent="0.2">
      <c r="S95" s="98"/>
      <c r="T95" s="98"/>
      <c r="U95" s="109"/>
      <c r="V95" s="110"/>
      <c r="W95" s="110"/>
      <c r="X95" s="110"/>
      <c r="Y95" s="110"/>
      <c r="Z95" s="110"/>
      <c r="AA95" s="111"/>
      <c r="AB95" s="111"/>
      <c r="AC95" s="98"/>
      <c r="AD95" s="98"/>
      <c r="AE95" s="109"/>
      <c r="AF95" s="110"/>
      <c r="AG95" s="110"/>
      <c r="AH95" s="110"/>
      <c r="AI95" s="110"/>
      <c r="AJ95" s="110"/>
      <c r="AK95" s="111"/>
      <c r="AL95" s="111"/>
    </row>
    <row r="96" spans="2:38" x14ac:dyDescent="0.2">
      <c r="S96" s="98"/>
      <c r="T96" s="98"/>
      <c r="U96" s="98"/>
      <c r="V96" s="98"/>
      <c r="W96" s="98"/>
      <c r="X96" s="98"/>
      <c r="Y96" s="98"/>
      <c r="Z96" s="98"/>
      <c r="AA96" s="98"/>
      <c r="AB96" s="98"/>
      <c r="AC96" s="98"/>
      <c r="AD96" s="98"/>
      <c r="AE96" s="98"/>
      <c r="AF96" s="98"/>
      <c r="AG96" s="98"/>
      <c r="AH96" s="98"/>
      <c r="AI96" s="98"/>
      <c r="AJ96" s="98"/>
      <c r="AK96" s="98"/>
      <c r="AL96" s="98"/>
    </row>
    <row r="97" spans="19:38" ht="15.75" x14ac:dyDescent="0.25">
      <c r="S97" s="98"/>
      <c r="T97" s="183"/>
      <c r="U97" s="183"/>
      <c r="V97" s="99"/>
      <c r="W97" s="97"/>
      <c r="X97" s="97"/>
      <c r="Y97" s="97"/>
      <c r="Z97" s="97"/>
      <c r="AA97" s="97"/>
      <c r="AB97" s="97"/>
      <c r="AC97" s="98"/>
      <c r="AD97" s="183"/>
      <c r="AE97" s="183"/>
      <c r="AF97" s="99"/>
      <c r="AG97" s="97"/>
      <c r="AH97" s="97"/>
      <c r="AI97" s="97"/>
      <c r="AJ97" s="97"/>
      <c r="AK97" s="97"/>
      <c r="AL97" s="97"/>
    </row>
    <row r="98" spans="19:38" ht="15.75" x14ac:dyDescent="0.25">
      <c r="S98" s="100"/>
      <c r="T98" s="101"/>
      <c r="U98" s="101"/>
      <c r="V98" s="91"/>
      <c r="W98" s="91"/>
      <c r="X98" s="91"/>
      <c r="Y98" s="91"/>
      <c r="Z98" s="91"/>
      <c r="AA98" s="91"/>
      <c r="AB98" s="91"/>
      <c r="AC98" s="100"/>
      <c r="AD98" s="101"/>
      <c r="AE98" s="101"/>
      <c r="AF98" s="91"/>
      <c r="AG98" s="91"/>
      <c r="AH98" s="91"/>
      <c r="AI98" s="91"/>
      <c r="AJ98" s="91"/>
      <c r="AK98" s="91"/>
      <c r="AL98" s="91"/>
    </row>
    <row r="99" spans="19:38" x14ac:dyDescent="0.2">
      <c r="S99" s="98"/>
      <c r="T99" s="101"/>
      <c r="U99" s="102"/>
      <c r="V99" s="91"/>
      <c r="W99" s="91"/>
      <c r="X99" s="91"/>
      <c r="Y99" s="91"/>
      <c r="Z99" s="91"/>
      <c r="AA99" s="91"/>
      <c r="AB99" s="91"/>
      <c r="AC99" s="98"/>
      <c r="AD99" s="101"/>
      <c r="AE99" s="102"/>
      <c r="AF99" s="91"/>
      <c r="AG99" s="91"/>
      <c r="AH99" s="91"/>
      <c r="AI99" s="91"/>
      <c r="AJ99" s="91"/>
      <c r="AK99" s="91"/>
      <c r="AL99" s="91"/>
    </row>
    <row r="100" spans="19:38" x14ac:dyDescent="0.2">
      <c r="S100" s="98"/>
      <c r="T100" s="98"/>
      <c r="U100" s="98"/>
      <c r="V100" s="98"/>
      <c r="W100" s="98"/>
      <c r="X100" s="98"/>
      <c r="Y100" s="98"/>
      <c r="Z100" s="103"/>
      <c r="AA100" s="98"/>
      <c r="AB100" s="98"/>
      <c r="AC100" s="98"/>
      <c r="AD100" s="98"/>
      <c r="AE100" s="98"/>
      <c r="AF100" s="98"/>
      <c r="AG100" s="98"/>
      <c r="AH100" s="98"/>
      <c r="AI100" s="98"/>
      <c r="AJ100" s="103"/>
      <c r="AK100" s="98"/>
      <c r="AL100" s="98"/>
    </row>
    <row r="101" spans="19:38" x14ac:dyDescent="0.2">
      <c r="S101" s="98"/>
      <c r="T101" s="104"/>
      <c r="U101" s="93"/>
      <c r="V101" s="105"/>
      <c r="W101" s="105"/>
      <c r="X101" s="105"/>
      <c r="Y101" s="105"/>
      <c r="Z101" s="105"/>
      <c r="AA101" s="105"/>
      <c r="AB101" s="105"/>
      <c r="AC101" s="98"/>
      <c r="AD101" s="106"/>
      <c r="AE101" s="93"/>
      <c r="AF101" s="107"/>
      <c r="AG101" s="107"/>
      <c r="AH101" s="107"/>
      <c r="AI101" s="107"/>
      <c r="AJ101" s="107"/>
      <c r="AK101" s="107"/>
      <c r="AL101" s="107"/>
    </row>
    <row r="102" spans="19:38" x14ac:dyDescent="0.2">
      <c r="S102" s="98"/>
      <c r="T102" s="106"/>
      <c r="U102" s="93"/>
      <c r="V102" s="107"/>
      <c r="W102" s="107"/>
      <c r="X102" s="107"/>
      <c r="Y102" s="107"/>
      <c r="Z102" s="107"/>
      <c r="AA102" s="107"/>
      <c r="AB102" s="107"/>
      <c r="AC102" s="98"/>
      <c r="AD102" s="106"/>
      <c r="AE102" s="93"/>
      <c r="AF102" s="107"/>
      <c r="AG102" s="107"/>
      <c r="AH102" s="107"/>
      <c r="AI102" s="107"/>
      <c r="AJ102" s="107"/>
      <c r="AK102" s="107"/>
      <c r="AL102" s="107"/>
    </row>
    <row r="103" spans="19:38" x14ac:dyDescent="0.2">
      <c r="S103" s="98"/>
      <c r="T103" s="106"/>
      <c r="U103" s="93"/>
      <c r="V103" s="107"/>
      <c r="W103" s="107"/>
      <c r="X103" s="107"/>
      <c r="Y103" s="107"/>
      <c r="Z103" s="107"/>
      <c r="AA103" s="107"/>
      <c r="AB103" s="107"/>
      <c r="AC103" s="98"/>
      <c r="AD103" s="106"/>
      <c r="AE103" s="93"/>
      <c r="AF103" s="107"/>
      <c r="AG103" s="107"/>
      <c r="AH103" s="107"/>
      <c r="AI103" s="107"/>
      <c r="AJ103" s="107"/>
      <c r="AK103" s="107"/>
      <c r="AL103" s="107"/>
    </row>
    <row r="104" spans="19:38" x14ac:dyDescent="0.2">
      <c r="S104" s="98"/>
      <c r="T104" s="106"/>
      <c r="U104" s="93"/>
      <c r="V104" s="107"/>
      <c r="W104" s="107"/>
      <c r="X104" s="107"/>
      <c r="Y104" s="107"/>
      <c r="Z104" s="107"/>
      <c r="AA104" s="107"/>
      <c r="AB104" s="107"/>
      <c r="AC104" s="98"/>
      <c r="AD104" s="106"/>
      <c r="AE104" s="93"/>
      <c r="AF104" s="107"/>
      <c r="AG104" s="107"/>
      <c r="AH104" s="107"/>
      <c r="AI104" s="107"/>
      <c r="AJ104" s="107"/>
      <c r="AK104" s="107"/>
      <c r="AL104" s="107"/>
    </row>
    <row r="105" spans="19:38" x14ac:dyDescent="0.2">
      <c r="S105" s="98"/>
      <c r="T105" s="106"/>
      <c r="U105" s="93"/>
      <c r="V105" s="107"/>
      <c r="W105" s="107"/>
      <c r="X105" s="107"/>
      <c r="Y105" s="107"/>
      <c r="Z105" s="107"/>
      <c r="AA105" s="107"/>
      <c r="AB105" s="107"/>
      <c r="AC105" s="98"/>
      <c r="AD105" s="106"/>
      <c r="AE105" s="93"/>
      <c r="AF105" s="107"/>
      <c r="AG105" s="107"/>
      <c r="AH105" s="107"/>
      <c r="AI105" s="107"/>
      <c r="AJ105" s="107"/>
      <c r="AK105" s="107"/>
      <c r="AL105" s="107"/>
    </row>
    <row r="106" spans="19:38" x14ac:dyDescent="0.2">
      <c r="S106" s="98"/>
      <c r="T106" s="106"/>
      <c r="U106" s="93"/>
      <c r="V106" s="107"/>
      <c r="W106" s="107"/>
      <c r="X106" s="107"/>
      <c r="Y106" s="107"/>
      <c r="Z106" s="107"/>
      <c r="AA106" s="107"/>
      <c r="AB106" s="107"/>
      <c r="AC106" s="98"/>
      <c r="AD106" s="106"/>
      <c r="AE106" s="93"/>
      <c r="AF106" s="107"/>
      <c r="AG106" s="107"/>
      <c r="AH106" s="107"/>
      <c r="AI106" s="107"/>
      <c r="AJ106" s="107"/>
      <c r="AK106" s="107"/>
      <c r="AL106" s="107"/>
    </row>
    <row r="107" spans="19:38" x14ac:dyDescent="0.2">
      <c r="S107" s="98"/>
      <c r="T107" s="106"/>
      <c r="U107" s="93"/>
      <c r="V107" s="107"/>
      <c r="W107" s="107"/>
      <c r="X107" s="107"/>
      <c r="Y107" s="107"/>
      <c r="Z107" s="107"/>
      <c r="AA107" s="107"/>
      <c r="AB107" s="107"/>
      <c r="AC107" s="98"/>
      <c r="AD107" s="106"/>
      <c r="AE107" s="93"/>
      <c r="AF107" s="107"/>
      <c r="AG107" s="107"/>
      <c r="AH107" s="107"/>
      <c r="AI107" s="107"/>
      <c r="AJ107" s="107"/>
      <c r="AK107" s="107"/>
      <c r="AL107" s="107"/>
    </row>
    <row r="108" spans="19:38" x14ac:dyDescent="0.2">
      <c r="S108" s="98"/>
      <c r="T108" s="106"/>
      <c r="U108" s="93"/>
      <c r="V108" s="107"/>
      <c r="W108" s="107"/>
      <c r="X108" s="107"/>
      <c r="Y108" s="107"/>
      <c r="Z108" s="107"/>
      <c r="AA108" s="107"/>
      <c r="AB108" s="107"/>
      <c r="AC108" s="98"/>
      <c r="AD108" s="106"/>
      <c r="AE108" s="93"/>
      <c r="AF108" s="107"/>
      <c r="AG108" s="107"/>
      <c r="AH108" s="107"/>
      <c r="AI108" s="107"/>
      <c r="AJ108" s="107"/>
      <c r="AK108" s="107"/>
      <c r="AL108" s="107"/>
    </row>
    <row r="109" spans="19:38" x14ac:dyDescent="0.2">
      <c r="S109" s="98"/>
      <c r="T109" s="106"/>
      <c r="U109" s="93"/>
      <c r="V109" s="107"/>
      <c r="W109" s="107"/>
      <c r="X109" s="107"/>
      <c r="Y109" s="107"/>
      <c r="Z109" s="107"/>
      <c r="AA109" s="107"/>
      <c r="AB109" s="107"/>
      <c r="AC109" s="98"/>
      <c r="AD109" s="106"/>
      <c r="AE109" s="93"/>
      <c r="AF109" s="107"/>
      <c r="AG109" s="107"/>
      <c r="AH109" s="107"/>
      <c r="AI109" s="107"/>
      <c r="AJ109" s="107"/>
      <c r="AK109" s="107"/>
      <c r="AL109" s="107"/>
    </row>
    <row r="110" spans="19:38" x14ac:dyDescent="0.2">
      <c r="S110" s="98"/>
      <c r="T110" s="106"/>
      <c r="U110" s="108"/>
      <c r="V110" s="107"/>
      <c r="W110" s="107"/>
      <c r="X110" s="107"/>
      <c r="Y110" s="107"/>
      <c r="Z110" s="107"/>
      <c r="AA110" s="107"/>
      <c r="AB110" s="107"/>
      <c r="AC110" s="98"/>
      <c r="AD110" s="106"/>
      <c r="AE110" s="108"/>
      <c r="AF110" s="107"/>
      <c r="AG110" s="107"/>
      <c r="AH110" s="107"/>
      <c r="AI110" s="107"/>
      <c r="AJ110" s="107"/>
      <c r="AK110" s="107"/>
      <c r="AL110" s="107"/>
    </row>
    <row r="111" spans="19:38" x14ac:dyDescent="0.2">
      <c r="S111" s="98"/>
      <c r="T111" s="98"/>
      <c r="U111" s="109"/>
      <c r="V111" s="110"/>
      <c r="W111" s="110"/>
      <c r="X111" s="110"/>
      <c r="Y111" s="110"/>
      <c r="Z111" s="110"/>
      <c r="AA111" s="111"/>
      <c r="AB111" s="111"/>
      <c r="AC111" s="98"/>
      <c r="AD111" s="98"/>
      <c r="AE111" s="109"/>
      <c r="AF111" s="110"/>
      <c r="AG111" s="110"/>
      <c r="AH111" s="110"/>
      <c r="AI111" s="110"/>
      <c r="AJ111" s="110"/>
      <c r="AK111" s="111"/>
      <c r="AL111" s="111"/>
    </row>
    <row r="112" spans="19:38" x14ac:dyDescent="0.2">
      <c r="S112" s="98"/>
      <c r="T112" s="98"/>
      <c r="U112" s="98"/>
      <c r="V112" s="98"/>
      <c r="W112" s="98"/>
      <c r="X112" s="98"/>
      <c r="Y112" s="98"/>
      <c r="Z112" s="98"/>
      <c r="AA112" s="98"/>
      <c r="AB112" s="98"/>
      <c r="AC112" s="98"/>
      <c r="AD112" s="98"/>
      <c r="AE112" s="98"/>
      <c r="AF112" s="98"/>
      <c r="AG112" s="98"/>
      <c r="AH112" s="98"/>
      <c r="AI112" s="98"/>
      <c r="AJ112" s="98"/>
      <c r="AK112" s="98"/>
      <c r="AL112" s="98"/>
    </row>
    <row r="113" spans="19:38" ht="15.75" x14ac:dyDescent="0.25">
      <c r="S113" s="98"/>
      <c r="T113" s="183"/>
      <c r="U113" s="183"/>
      <c r="V113" s="99"/>
      <c r="W113" s="97"/>
      <c r="X113" s="97"/>
      <c r="Y113" s="97"/>
      <c r="Z113" s="97"/>
      <c r="AA113" s="97"/>
      <c r="AB113" s="97"/>
      <c r="AC113" s="98"/>
      <c r="AD113" s="183"/>
      <c r="AE113" s="183"/>
      <c r="AF113" s="99"/>
      <c r="AG113" s="97"/>
      <c r="AH113" s="97"/>
      <c r="AI113" s="97"/>
      <c r="AJ113" s="97"/>
      <c r="AK113" s="97"/>
      <c r="AL113" s="97"/>
    </row>
    <row r="114" spans="19:38" ht="15.75" x14ac:dyDescent="0.25">
      <c r="S114" s="100"/>
      <c r="T114" s="101"/>
      <c r="U114" s="101"/>
      <c r="V114" s="91"/>
      <c r="W114" s="91"/>
      <c r="X114" s="91"/>
      <c r="Y114" s="91"/>
      <c r="Z114" s="91"/>
      <c r="AA114" s="91"/>
      <c r="AB114" s="91"/>
      <c r="AC114" s="100"/>
      <c r="AD114" s="101"/>
      <c r="AE114" s="101"/>
      <c r="AF114" s="91"/>
      <c r="AG114" s="91"/>
      <c r="AH114" s="91"/>
      <c r="AI114" s="91"/>
      <c r="AJ114" s="91"/>
      <c r="AK114" s="91"/>
      <c r="AL114" s="91"/>
    </row>
    <row r="115" spans="19:38" x14ac:dyDescent="0.2">
      <c r="S115" s="98"/>
      <c r="T115" s="101"/>
      <c r="U115" s="102"/>
      <c r="V115" s="91"/>
      <c r="W115" s="91"/>
      <c r="X115" s="91"/>
      <c r="Y115" s="91"/>
      <c r="Z115" s="91"/>
      <c r="AA115" s="91"/>
      <c r="AB115" s="91"/>
      <c r="AC115" s="98"/>
      <c r="AD115" s="101"/>
      <c r="AE115" s="102"/>
      <c r="AF115" s="91"/>
      <c r="AG115" s="91"/>
      <c r="AH115" s="91"/>
      <c r="AI115" s="91"/>
      <c r="AJ115" s="91"/>
      <c r="AK115" s="91"/>
      <c r="AL115" s="91"/>
    </row>
    <row r="116" spans="19:38" x14ac:dyDescent="0.2">
      <c r="S116" s="98"/>
      <c r="T116" s="98"/>
      <c r="U116" s="98"/>
      <c r="V116" s="98"/>
      <c r="W116" s="98"/>
      <c r="X116" s="98"/>
      <c r="Y116" s="98"/>
      <c r="Z116" s="103"/>
      <c r="AA116" s="98"/>
      <c r="AB116" s="98"/>
      <c r="AC116" s="98"/>
      <c r="AD116" s="98"/>
      <c r="AE116" s="98"/>
      <c r="AF116" s="98"/>
      <c r="AG116" s="98"/>
      <c r="AH116" s="98"/>
      <c r="AI116" s="98"/>
      <c r="AJ116" s="103"/>
      <c r="AK116" s="98"/>
      <c r="AL116" s="98"/>
    </row>
    <row r="117" spans="19:38" x14ac:dyDescent="0.2">
      <c r="S117" s="98"/>
      <c r="T117" s="106"/>
      <c r="U117" s="93"/>
      <c r="V117" s="107"/>
      <c r="W117" s="107"/>
      <c r="X117" s="107"/>
      <c r="Y117" s="107"/>
      <c r="Z117" s="107"/>
      <c r="AA117" s="107"/>
      <c r="AB117" s="107"/>
      <c r="AC117" s="98"/>
      <c r="AD117" s="106"/>
      <c r="AE117" s="93"/>
      <c r="AF117" s="107"/>
      <c r="AG117" s="107"/>
      <c r="AH117" s="107"/>
      <c r="AI117" s="107"/>
      <c r="AJ117" s="107"/>
      <c r="AK117" s="107"/>
      <c r="AL117" s="107"/>
    </row>
    <row r="118" spans="19:38" x14ac:dyDescent="0.2">
      <c r="S118" s="98"/>
      <c r="T118" s="104"/>
      <c r="U118" s="93"/>
      <c r="V118" s="105"/>
      <c r="W118" s="105"/>
      <c r="X118" s="105"/>
      <c r="Y118" s="105"/>
      <c r="Z118" s="105"/>
      <c r="AA118" s="105"/>
      <c r="AB118" s="105"/>
      <c r="AC118" s="98"/>
      <c r="AD118" s="106"/>
      <c r="AE118" s="93"/>
      <c r="AF118" s="107"/>
      <c r="AG118" s="107"/>
      <c r="AH118" s="107"/>
      <c r="AI118" s="107"/>
      <c r="AJ118" s="107"/>
      <c r="AK118" s="107"/>
      <c r="AL118" s="107"/>
    </row>
    <row r="119" spans="19:38" x14ac:dyDescent="0.2">
      <c r="S119" s="98"/>
      <c r="T119" s="106"/>
      <c r="U119" s="93"/>
      <c r="V119" s="107"/>
      <c r="W119" s="107"/>
      <c r="X119" s="107"/>
      <c r="Y119" s="107"/>
      <c r="Z119" s="107"/>
      <c r="AA119" s="107"/>
      <c r="AB119" s="107"/>
      <c r="AC119" s="98"/>
      <c r="AD119" s="106"/>
      <c r="AE119" s="93"/>
      <c r="AF119" s="107"/>
      <c r="AG119" s="107"/>
      <c r="AH119" s="107"/>
      <c r="AI119" s="107"/>
      <c r="AJ119" s="107"/>
      <c r="AK119" s="107"/>
      <c r="AL119" s="107"/>
    </row>
    <row r="120" spans="19:38" x14ac:dyDescent="0.2">
      <c r="S120" s="98"/>
      <c r="T120" s="106"/>
      <c r="U120" s="93"/>
      <c r="V120" s="107"/>
      <c r="W120" s="107"/>
      <c r="X120" s="107"/>
      <c r="Y120" s="107"/>
      <c r="Z120" s="107"/>
      <c r="AA120" s="107"/>
      <c r="AB120" s="107"/>
      <c r="AC120" s="98"/>
      <c r="AD120" s="106"/>
      <c r="AE120" s="93"/>
      <c r="AF120" s="107"/>
      <c r="AG120" s="107"/>
      <c r="AH120" s="107"/>
      <c r="AI120" s="107"/>
      <c r="AJ120" s="107"/>
      <c r="AK120" s="107"/>
      <c r="AL120" s="107"/>
    </row>
    <row r="121" spans="19:38" x14ac:dyDescent="0.2">
      <c r="S121" s="98"/>
      <c r="T121" s="106"/>
      <c r="U121" s="93"/>
      <c r="V121" s="107"/>
      <c r="W121" s="107"/>
      <c r="X121" s="107"/>
      <c r="Y121" s="107"/>
      <c r="Z121" s="107"/>
      <c r="AA121" s="107"/>
      <c r="AB121" s="107"/>
      <c r="AC121" s="98"/>
      <c r="AD121" s="106"/>
      <c r="AE121" s="93"/>
      <c r="AF121" s="107"/>
      <c r="AG121" s="107"/>
      <c r="AH121" s="107"/>
      <c r="AI121" s="107"/>
      <c r="AJ121" s="107"/>
      <c r="AK121" s="107"/>
      <c r="AL121" s="107"/>
    </row>
    <row r="122" spans="19:38" x14ac:dyDescent="0.2">
      <c r="S122" s="98"/>
      <c r="T122" s="106"/>
      <c r="U122" s="93"/>
      <c r="V122" s="107"/>
      <c r="W122" s="107"/>
      <c r="X122" s="107"/>
      <c r="Y122" s="107"/>
      <c r="Z122" s="107"/>
      <c r="AA122" s="107"/>
      <c r="AB122" s="107"/>
      <c r="AC122" s="98"/>
      <c r="AD122" s="106"/>
      <c r="AE122" s="93"/>
      <c r="AF122" s="107"/>
      <c r="AG122" s="107"/>
      <c r="AH122" s="107"/>
      <c r="AI122" s="107"/>
      <c r="AJ122" s="107"/>
      <c r="AK122" s="107"/>
      <c r="AL122" s="107"/>
    </row>
    <row r="123" spans="19:38" x14ac:dyDescent="0.2">
      <c r="S123" s="98"/>
      <c r="T123" s="106"/>
      <c r="U123" s="93"/>
      <c r="V123" s="107"/>
      <c r="W123" s="107"/>
      <c r="X123" s="107"/>
      <c r="Y123" s="107"/>
      <c r="Z123" s="107"/>
      <c r="AA123" s="107"/>
      <c r="AB123" s="107"/>
      <c r="AC123" s="98"/>
      <c r="AD123" s="106"/>
      <c r="AE123" s="93"/>
      <c r="AF123" s="107"/>
      <c r="AG123" s="107"/>
      <c r="AH123" s="107"/>
      <c r="AI123" s="107"/>
      <c r="AJ123" s="107"/>
      <c r="AK123" s="107"/>
      <c r="AL123" s="107"/>
    </row>
    <row r="124" spans="19:38" x14ac:dyDescent="0.2">
      <c r="S124" s="98"/>
      <c r="T124" s="106"/>
      <c r="U124" s="93"/>
      <c r="V124" s="107"/>
      <c r="W124" s="107"/>
      <c r="X124" s="107"/>
      <c r="Y124" s="107"/>
      <c r="Z124" s="107"/>
      <c r="AA124" s="107"/>
      <c r="AB124" s="107"/>
      <c r="AC124" s="98"/>
      <c r="AD124" s="106"/>
      <c r="AE124" s="93"/>
      <c r="AF124" s="107"/>
      <c r="AG124" s="107"/>
      <c r="AH124" s="107"/>
      <c r="AI124" s="107"/>
      <c r="AJ124" s="107"/>
      <c r="AK124" s="107"/>
      <c r="AL124" s="107"/>
    </row>
    <row r="125" spans="19:38" x14ac:dyDescent="0.2">
      <c r="S125" s="98"/>
      <c r="T125" s="106"/>
      <c r="U125" s="93"/>
      <c r="V125" s="107"/>
      <c r="W125" s="107"/>
      <c r="X125" s="107"/>
      <c r="Y125" s="107"/>
      <c r="Z125" s="107"/>
      <c r="AA125" s="107"/>
      <c r="AB125" s="107"/>
      <c r="AC125" s="98"/>
      <c r="AD125" s="106"/>
      <c r="AE125" s="93"/>
      <c r="AF125" s="107"/>
      <c r="AG125" s="107"/>
      <c r="AH125" s="107"/>
      <c r="AI125" s="107"/>
      <c r="AJ125" s="107"/>
      <c r="AK125" s="107"/>
      <c r="AL125" s="107"/>
    </row>
    <row r="126" spans="19:38" x14ac:dyDescent="0.2">
      <c r="S126" s="98"/>
      <c r="T126" s="106"/>
      <c r="U126" s="108"/>
      <c r="V126" s="107"/>
      <c r="W126" s="107"/>
      <c r="X126" s="107"/>
      <c r="Y126" s="107"/>
      <c r="Z126" s="107"/>
      <c r="AA126" s="107"/>
      <c r="AB126" s="107"/>
      <c r="AC126" s="98"/>
      <c r="AD126" s="106"/>
      <c r="AE126" s="108"/>
      <c r="AF126" s="107"/>
      <c r="AG126" s="107"/>
      <c r="AH126" s="107"/>
      <c r="AI126" s="107"/>
      <c r="AJ126" s="107"/>
      <c r="AK126" s="107"/>
      <c r="AL126" s="107"/>
    </row>
    <row r="127" spans="19:38" x14ac:dyDescent="0.2">
      <c r="S127" s="98"/>
      <c r="T127" s="98"/>
      <c r="U127" s="109"/>
      <c r="V127" s="110"/>
      <c r="W127" s="110"/>
      <c r="X127" s="110"/>
      <c r="Y127" s="110"/>
      <c r="Z127" s="110"/>
      <c r="AA127" s="111"/>
      <c r="AB127" s="111"/>
      <c r="AC127" s="98"/>
      <c r="AD127" s="98"/>
      <c r="AE127" s="109"/>
      <c r="AF127" s="110"/>
      <c r="AG127" s="110"/>
      <c r="AH127" s="110"/>
      <c r="AI127" s="110"/>
      <c r="AJ127" s="110"/>
      <c r="AK127" s="111"/>
      <c r="AL127" s="111"/>
    </row>
    <row r="128" spans="19:38" x14ac:dyDescent="0.2">
      <c r="S128" s="98"/>
      <c r="T128" s="98"/>
      <c r="U128" s="98"/>
      <c r="V128" s="98"/>
      <c r="W128" s="98"/>
      <c r="X128" s="98"/>
      <c r="Y128" s="98"/>
      <c r="Z128" s="98"/>
      <c r="AA128" s="98"/>
      <c r="AB128" s="98"/>
      <c r="AC128" s="98"/>
      <c r="AD128" s="98"/>
      <c r="AE128" s="98"/>
      <c r="AF128" s="98"/>
      <c r="AG128" s="98"/>
      <c r="AH128" s="98"/>
      <c r="AI128" s="98"/>
      <c r="AJ128" s="98"/>
      <c r="AK128" s="98"/>
      <c r="AL128" s="98"/>
    </row>
    <row r="129" spans="1:38" ht="15.75" x14ac:dyDescent="0.25">
      <c r="S129" s="98"/>
      <c r="T129" s="183"/>
      <c r="U129" s="183"/>
      <c r="V129" s="99"/>
      <c r="W129" s="97"/>
      <c r="X129" s="97"/>
      <c r="Y129" s="97"/>
      <c r="Z129" s="97"/>
      <c r="AA129" s="97"/>
      <c r="AB129" s="97"/>
      <c r="AC129" s="98"/>
      <c r="AD129" s="183"/>
      <c r="AE129" s="183"/>
      <c r="AF129" s="99"/>
      <c r="AG129" s="97"/>
      <c r="AH129" s="97"/>
      <c r="AI129" s="97"/>
      <c r="AJ129" s="97"/>
      <c r="AK129" s="97"/>
      <c r="AL129" s="97"/>
    </row>
    <row r="130" spans="1:38" ht="15.75" x14ac:dyDescent="0.25">
      <c r="S130" s="100"/>
      <c r="T130" s="101"/>
      <c r="U130" s="101"/>
      <c r="V130" s="91"/>
      <c r="W130" s="91"/>
      <c r="X130" s="91"/>
      <c r="Y130" s="91"/>
      <c r="Z130" s="91"/>
      <c r="AA130" s="91"/>
      <c r="AB130" s="91"/>
      <c r="AC130" s="100"/>
      <c r="AD130" s="101"/>
      <c r="AE130" s="101"/>
      <c r="AF130" s="91"/>
      <c r="AG130" s="91"/>
      <c r="AH130" s="91"/>
      <c r="AI130" s="91"/>
      <c r="AJ130" s="91"/>
      <c r="AK130" s="91"/>
      <c r="AL130" s="91"/>
    </row>
    <row r="131" spans="1:38" x14ac:dyDescent="0.2">
      <c r="S131" s="98"/>
      <c r="T131" s="101"/>
      <c r="U131" s="102"/>
      <c r="V131" s="91"/>
      <c r="W131" s="91"/>
      <c r="X131" s="91"/>
      <c r="Y131" s="91"/>
      <c r="Z131" s="91"/>
      <c r="AA131" s="91"/>
      <c r="AB131" s="91"/>
      <c r="AC131" s="98"/>
      <c r="AD131" s="101"/>
      <c r="AE131" s="102"/>
      <c r="AF131" s="91"/>
      <c r="AG131" s="91"/>
      <c r="AH131" s="91"/>
      <c r="AI131" s="91"/>
      <c r="AJ131" s="91"/>
      <c r="AK131" s="91"/>
      <c r="AL131" s="91"/>
    </row>
    <row r="132" spans="1:38" x14ac:dyDescent="0.2">
      <c r="S132" s="98"/>
      <c r="T132" s="98"/>
      <c r="U132" s="98"/>
      <c r="V132" s="98"/>
      <c r="W132" s="98"/>
      <c r="X132" s="98"/>
      <c r="Y132" s="98"/>
      <c r="Z132" s="103"/>
      <c r="AA132" s="98"/>
      <c r="AB132" s="98"/>
      <c r="AC132" s="98"/>
      <c r="AD132" s="98"/>
      <c r="AE132" s="98"/>
      <c r="AF132" s="98"/>
      <c r="AG132" s="98"/>
      <c r="AH132" s="98"/>
      <c r="AI132" s="98"/>
      <c r="AJ132" s="103"/>
      <c r="AK132" s="98"/>
      <c r="AL132" s="98"/>
    </row>
    <row r="133" spans="1:38" x14ac:dyDescent="0.2">
      <c r="S133" s="98"/>
      <c r="T133" s="106"/>
      <c r="U133" s="93"/>
      <c r="V133" s="107"/>
      <c r="W133" s="107"/>
      <c r="X133" s="107"/>
      <c r="Y133" s="107"/>
      <c r="Z133" s="107"/>
      <c r="AA133" s="107"/>
      <c r="AB133" s="107"/>
      <c r="AC133" s="98"/>
      <c r="AD133" s="106"/>
      <c r="AE133" s="93"/>
      <c r="AF133" s="107"/>
      <c r="AG133" s="107"/>
      <c r="AH133" s="107"/>
      <c r="AI133" s="107"/>
      <c r="AJ133" s="107"/>
      <c r="AK133" s="107"/>
      <c r="AL133" s="107"/>
    </row>
    <row r="134" spans="1:38" x14ac:dyDescent="0.2">
      <c r="S134" s="98"/>
      <c r="T134" s="106"/>
      <c r="U134" s="93"/>
      <c r="V134" s="107"/>
      <c r="W134" s="107"/>
      <c r="X134" s="107"/>
      <c r="Y134" s="107"/>
      <c r="Z134" s="107"/>
      <c r="AA134" s="107"/>
      <c r="AB134" s="107"/>
      <c r="AC134" s="98"/>
      <c r="AD134" s="106"/>
      <c r="AE134" s="93"/>
      <c r="AF134" s="107"/>
      <c r="AG134" s="107"/>
      <c r="AH134" s="107"/>
      <c r="AI134" s="107"/>
      <c r="AJ134" s="107"/>
      <c r="AK134" s="107"/>
      <c r="AL134" s="107"/>
    </row>
    <row r="135" spans="1:38" ht="18" x14ac:dyDescent="0.25">
      <c r="A135" s="150" t="s">
        <v>56</v>
      </c>
      <c r="B135" s="150"/>
      <c r="C135" s="150"/>
      <c r="D135" s="150"/>
      <c r="E135" s="150"/>
      <c r="F135" s="150"/>
      <c r="G135" s="150"/>
      <c r="H135" s="150"/>
      <c r="I135" s="150"/>
      <c r="S135" s="98"/>
      <c r="T135" s="106"/>
      <c r="U135" s="93"/>
      <c r="V135" s="107"/>
      <c r="W135" s="107"/>
      <c r="X135" s="107"/>
      <c r="Y135" s="107"/>
      <c r="Z135" s="107"/>
      <c r="AA135" s="107"/>
      <c r="AB135" s="107"/>
      <c r="AC135" s="98"/>
      <c r="AD135" s="106"/>
      <c r="AE135" s="93"/>
      <c r="AF135" s="107"/>
      <c r="AG135" s="107"/>
      <c r="AH135" s="107"/>
      <c r="AI135" s="107"/>
      <c r="AJ135" s="107"/>
      <c r="AK135" s="107"/>
      <c r="AL135" s="107"/>
    </row>
    <row r="136" spans="1:38" x14ac:dyDescent="0.2">
      <c r="B136" t="str">
        <f>A2</f>
        <v xml:space="preserve">   Second Quarter: Jan, Feb, Mar                                   FY 2018                                            </v>
      </c>
      <c r="S136" s="98"/>
      <c r="T136" s="106"/>
      <c r="U136" s="93"/>
      <c r="V136" s="107"/>
      <c r="W136" s="107"/>
      <c r="X136" s="107"/>
      <c r="Y136" s="107"/>
      <c r="Z136" s="107"/>
      <c r="AA136" s="107"/>
      <c r="AB136" s="107"/>
      <c r="AC136" s="98"/>
      <c r="AD136" s="106"/>
      <c r="AE136" s="93"/>
      <c r="AF136" s="107"/>
      <c r="AG136" s="107"/>
      <c r="AH136" s="107"/>
      <c r="AI136" s="107"/>
      <c r="AJ136" s="107"/>
      <c r="AK136" s="107"/>
      <c r="AL136" s="107"/>
    </row>
    <row r="137" spans="1:38" x14ac:dyDescent="0.2">
      <c r="A137" s="32"/>
      <c r="B137" s="32"/>
      <c r="C137" s="32"/>
      <c r="D137" s="32"/>
      <c r="E137" s="32"/>
      <c r="F137" s="32"/>
      <c r="G137" s="32"/>
      <c r="H137" s="32"/>
      <c r="I137" s="32"/>
      <c r="S137" s="98"/>
      <c r="T137" s="106"/>
      <c r="U137" s="93"/>
      <c r="V137" s="107"/>
      <c r="W137" s="107"/>
      <c r="X137" s="107"/>
      <c r="Y137" s="107"/>
      <c r="Z137" s="107"/>
      <c r="AA137" s="107"/>
      <c r="AB137" s="107"/>
      <c r="AC137" s="98"/>
      <c r="AD137" s="106"/>
      <c r="AE137" s="93"/>
      <c r="AF137" s="107"/>
      <c r="AG137" s="107"/>
      <c r="AH137" s="107"/>
      <c r="AI137" s="107"/>
      <c r="AJ137" s="107"/>
      <c r="AK137" s="107"/>
      <c r="AL137" s="107"/>
    </row>
    <row r="138" spans="1:38" x14ac:dyDescent="0.2">
      <c r="S138" s="98"/>
      <c r="T138" s="106"/>
      <c r="U138" s="93"/>
      <c r="V138" s="107"/>
      <c r="W138" s="107"/>
      <c r="X138" s="107"/>
      <c r="Y138" s="107"/>
      <c r="Z138" s="107"/>
      <c r="AA138" s="107"/>
      <c r="AB138" s="107"/>
      <c r="AC138" s="98"/>
      <c r="AD138" s="106"/>
      <c r="AE138" s="93"/>
      <c r="AF138" s="107"/>
      <c r="AG138" s="107"/>
      <c r="AH138" s="107"/>
      <c r="AI138" s="107"/>
      <c r="AJ138" s="107"/>
      <c r="AK138" s="107"/>
      <c r="AL138" s="107"/>
    </row>
    <row r="139" spans="1:38" x14ac:dyDescent="0.2">
      <c r="B139" s="36" t="s">
        <v>57</v>
      </c>
      <c r="C139" s="37">
        <f>C18</f>
        <v>18</v>
      </c>
      <c r="S139" s="98"/>
      <c r="T139" s="106"/>
      <c r="U139" s="93"/>
      <c r="V139" s="107"/>
      <c r="W139" s="107"/>
      <c r="X139" s="107"/>
      <c r="Y139" s="107"/>
      <c r="Z139" s="107"/>
      <c r="AA139" s="107"/>
      <c r="AB139" s="107"/>
      <c r="AC139" s="98"/>
      <c r="AD139" s="106"/>
      <c r="AE139" s="93"/>
      <c r="AF139" s="107"/>
      <c r="AG139" s="107"/>
      <c r="AH139" s="107"/>
      <c r="AI139" s="107"/>
      <c r="AJ139" s="107"/>
      <c r="AK139" s="107"/>
      <c r="AL139" s="107"/>
    </row>
    <row r="140" spans="1:38" x14ac:dyDescent="0.2">
      <c r="B140" s="36" t="s">
        <v>19</v>
      </c>
      <c r="C140" s="37">
        <f>D18</f>
        <v>200</v>
      </c>
      <c r="S140" s="98"/>
      <c r="T140" s="106"/>
      <c r="U140" s="93"/>
      <c r="V140" s="107"/>
      <c r="W140" s="107"/>
      <c r="X140" s="107"/>
      <c r="Y140" s="107"/>
      <c r="Z140" s="107"/>
      <c r="AA140" s="107"/>
      <c r="AB140" s="107"/>
      <c r="AC140" s="98"/>
      <c r="AD140" s="106"/>
      <c r="AE140" s="93"/>
      <c r="AF140" s="107"/>
      <c r="AG140" s="107"/>
      <c r="AH140" s="107"/>
      <c r="AI140" s="107"/>
      <c r="AJ140" s="107"/>
      <c r="AK140" s="107"/>
      <c r="AL140" s="107"/>
    </row>
    <row r="141" spans="1:38" x14ac:dyDescent="0.2">
      <c r="B141" s="36" t="s">
        <v>66</v>
      </c>
      <c r="C141" s="37">
        <f>E18</f>
        <v>359</v>
      </c>
      <c r="S141" s="98"/>
      <c r="T141" s="104"/>
      <c r="U141" s="93"/>
      <c r="V141" s="105"/>
      <c r="W141" s="105"/>
      <c r="X141" s="105"/>
      <c r="Y141" s="105"/>
      <c r="Z141" s="105"/>
      <c r="AA141" s="105"/>
      <c r="AB141" s="105"/>
      <c r="AC141" s="98"/>
      <c r="AD141" s="106"/>
      <c r="AE141" s="93"/>
      <c r="AF141" s="107"/>
      <c r="AG141" s="107"/>
      <c r="AH141" s="107"/>
      <c r="AI141" s="107"/>
      <c r="AJ141" s="107"/>
      <c r="AK141" s="107"/>
      <c r="AL141" s="107"/>
    </row>
    <row r="142" spans="1:38" x14ac:dyDescent="0.2">
      <c r="B142" s="36" t="s">
        <v>92</v>
      </c>
      <c r="C142" s="39">
        <f>G173</f>
        <v>1.7949999999999999</v>
      </c>
      <c r="S142" s="98"/>
      <c r="T142" s="106"/>
      <c r="U142" s="108"/>
      <c r="V142" s="107"/>
      <c r="W142" s="107"/>
      <c r="X142" s="107"/>
      <c r="Y142" s="107"/>
      <c r="Z142" s="107"/>
      <c r="AA142" s="107"/>
      <c r="AB142" s="107"/>
      <c r="AC142" s="98"/>
      <c r="AD142" s="106"/>
      <c r="AE142" s="108"/>
      <c r="AF142" s="107"/>
      <c r="AG142" s="107"/>
      <c r="AH142" s="107"/>
      <c r="AI142" s="107"/>
      <c r="AJ142" s="107"/>
      <c r="AK142" s="107"/>
      <c r="AL142" s="107"/>
    </row>
    <row r="143" spans="1:38" x14ac:dyDescent="0.2">
      <c r="B143" s="36"/>
      <c r="C143" s="39"/>
      <c r="S143" s="98"/>
      <c r="T143" s="98"/>
      <c r="U143" s="109"/>
      <c r="V143" s="110"/>
      <c r="W143" s="110"/>
      <c r="X143" s="110"/>
      <c r="Y143" s="110"/>
      <c r="Z143" s="110"/>
      <c r="AA143" s="111"/>
      <c r="AB143" s="111"/>
      <c r="AC143" s="98"/>
      <c r="AD143" s="98"/>
      <c r="AE143" s="109"/>
      <c r="AF143" s="110"/>
      <c r="AG143" s="110"/>
      <c r="AH143" s="110"/>
      <c r="AI143" s="110"/>
      <c r="AJ143" s="110"/>
      <c r="AK143" s="111"/>
      <c r="AL143" s="111"/>
    </row>
    <row r="144" spans="1:38" x14ac:dyDescent="0.2">
      <c r="B144" s="36" t="s">
        <v>67</v>
      </c>
      <c r="C144" s="38">
        <f>J18</f>
        <v>15620</v>
      </c>
      <c r="S144" s="98"/>
      <c r="T144" s="98"/>
      <c r="U144" s="98"/>
      <c r="V144" s="98"/>
      <c r="W144" s="98"/>
      <c r="X144" s="98"/>
      <c r="Y144" s="98"/>
      <c r="Z144" s="98"/>
      <c r="AA144" s="98"/>
      <c r="AB144" s="98"/>
      <c r="AC144" s="98"/>
      <c r="AD144" s="98"/>
      <c r="AE144" s="98"/>
      <c r="AF144" s="98"/>
      <c r="AG144" s="98"/>
      <c r="AH144" s="98"/>
      <c r="AI144" s="98"/>
      <c r="AJ144" s="98"/>
      <c r="AK144" s="98"/>
      <c r="AL144" s="98"/>
    </row>
    <row r="145" spans="2:38" ht="15.75" x14ac:dyDescent="0.25">
      <c r="B145" s="36" t="s">
        <v>68</v>
      </c>
      <c r="C145" s="39">
        <f>K18</f>
        <v>0.1001280409731114</v>
      </c>
      <c r="S145" s="98"/>
      <c r="T145" s="183"/>
      <c r="U145" s="183"/>
      <c r="V145" s="99"/>
      <c r="W145" s="97"/>
      <c r="X145" s="97"/>
      <c r="Y145" s="97"/>
      <c r="Z145" s="97"/>
      <c r="AA145" s="97"/>
      <c r="AB145" s="97"/>
      <c r="AC145" s="98"/>
      <c r="AD145" s="183"/>
      <c r="AE145" s="183"/>
      <c r="AF145" s="99"/>
      <c r="AG145" s="97"/>
      <c r="AH145" s="97"/>
      <c r="AI145" s="97"/>
      <c r="AJ145" s="97"/>
      <c r="AK145" s="97"/>
      <c r="AL145" s="97"/>
    </row>
    <row r="146" spans="2:38" ht="15.75" x14ac:dyDescent="0.25">
      <c r="B146" s="36" t="s">
        <v>69</v>
      </c>
      <c r="C146" s="39">
        <f>L18</f>
        <v>0.89987195902688866</v>
      </c>
      <c r="S146" s="100"/>
      <c r="T146" s="101"/>
      <c r="U146" s="101"/>
      <c r="V146" s="91"/>
      <c r="W146" s="91"/>
      <c r="X146" s="91"/>
      <c r="Y146" s="91"/>
      <c r="Z146" s="91"/>
      <c r="AA146" s="91"/>
      <c r="AB146" s="91"/>
      <c r="AC146" s="100"/>
      <c r="AD146" s="101"/>
      <c r="AE146" s="101"/>
      <c r="AF146" s="91"/>
      <c r="AG146" s="91"/>
      <c r="AH146" s="91"/>
      <c r="AI146" s="91"/>
      <c r="AJ146" s="91"/>
      <c r="AK146" s="91"/>
      <c r="AL146" s="91"/>
    </row>
    <row r="147" spans="2:38" x14ac:dyDescent="0.2">
      <c r="B147" s="36"/>
      <c r="C147" s="35"/>
      <c r="S147" s="98"/>
      <c r="T147" s="101"/>
      <c r="U147" s="102"/>
      <c r="V147" s="91"/>
      <c r="W147" s="91"/>
      <c r="X147" s="91"/>
      <c r="Y147" s="91"/>
      <c r="Z147" s="91"/>
      <c r="AA147" s="91"/>
      <c r="AB147" s="91"/>
      <c r="AC147" s="98"/>
      <c r="AD147" s="101"/>
      <c r="AE147" s="102"/>
      <c r="AF147" s="91"/>
      <c r="AG147" s="91"/>
      <c r="AH147" s="91"/>
      <c r="AI147" s="91"/>
      <c r="AJ147" s="91"/>
      <c r="AK147" s="91"/>
      <c r="AL147" s="91"/>
    </row>
    <row r="148" spans="2:38" x14ac:dyDescent="0.2">
      <c r="B148" s="36" t="s">
        <v>102</v>
      </c>
      <c r="C148" s="37">
        <f>G18</f>
        <v>920</v>
      </c>
      <c r="S148" s="98"/>
      <c r="T148" s="98"/>
      <c r="U148" s="98"/>
      <c r="V148" s="98"/>
      <c r="W148" s="98"/>
      <c r="X148" s="98"/>
      <c r="Y148" s="98"/>
      <c r="Z148" s="103"/>
      <c r="AA148" s="98"/>
      <c r="AB148" s="98"/>
      <c r="AC148" s="98"/>
      <c r="AD148" s="98"/>
      <c r="AE148" s="98"/>
      <c r="AF148" s="98"/>
      <c r="AG148" s="98"/>
      <c r="AH148" s="98"/>
      <c r="AI148" s="98"/>
      <c r="AJ148" s="103"/>
      <c r="AK148" s="98"/>
      <c r="AL148" s="98"/>
    </row>
    <row r="149" spans="2:38" ht="15.75" x14ac:dyDescent="0.25">
      <c r="B149" s="36" t="s">
        <v>110</v>
      </c>
      <c r="C149" s="37">
        <f>F18</f>
        <v>72</v>
      </c>
      <c r="S149" s="100"/>
      <c r="T149" s="106"/>
      <c r="U149" s="93"/>
      <c r="V149" s="107"/>
      <c r="W149" s="107"/>
      <c r="X149" s="107"/>
      <c r="Y149" s="107"/>
      <c r="Z149" s="107"/>
      <c r="AA149" s="107"/>
      <c r="AB149" s="107"/>
      <c r="AC149" s="100"/>
      <c r="AD149" s="106"/>
      <c r="AE149" s="93"/>
      <c r="AF149" s="107"/>
      <c r="AG149" s="107"/>
      <c r="AH149" s="107"/>
      <c r="AI149" s="107"/>
      <c r="AJ149" s="107"/>
      <c r="AK149" s="107"/>
      <c r="AL149" s="107"/>
    </row>
    <row r="150" spans="2:38" x14ac:dyDescent="0.2">
      <c r="B150" s="36" t="s">
        <v>91</v>
      </c>
      <c r="C150" s="39">
        <f>IF(C148&lt;1,,C149/C148)</f>
        <v>7.8260869565217397E-2</v>
      </c>
      <c r="S150" s="98"/>
      <c r="T150" s="106"/>
      <c r="U150" s="93"/>
      <c r="V150" s="107"/>
      <c r="W150" s="107"/>
      <c r="X150" s="107"/>
      <c r="Y150" s="107"/>
      <c r="Z150" s="107"/>
      <c r="AA150" s="107"/>
      <c r="AB150" s="107"/>
      <c r="AC150" s="98"/>
      <c r="AD150" s="106"/>
      <c r="AE150" s="93"/>
      <c r="AF150" s="107"/>
      <c r="AG150" s="107"/>
      <c r="AH150" s="107"/>
      <c r="AI150" s="107"/>
      <c r="AJ150" s="107"/>
      <c r="AK150" s="107"/>
      <c r="AL150" s="107"/>
    </row>
    <row r="151" spans="2:38" x14ac:dyDescent="0.2">
      <c r="S151" s="98"/>
      <c r="T151" s="106"/>
      <c r="U151" s="93"/>
      <c r="V151" s="107"/>
      <c r="W151" s="107"/>
      <c r="X151" s="107"/>
      <c r="Y151" s="107"/>
      <c r="Z151" s="107"/>
      <c r="AA151" s="107"/>
      <c r="AB151" s="107"/>
      <c r="AC151" s="98"/>
      <c r="AD151" s="106"/>
      <c r="AE151" s="93"/>
      <c r="AF151" s="107"/>
      <c r="AG151" s="107"/>
      <c r="AH151" s="107"/>
      <c r="AI151" s="107"/>
      <c r="AJ151" s="107"/>
      <c r="AK151" s="107"/>
      <c r="AL151" s="107"/>
    </row>
    <row r="152" spans="2:38" x14ac:dyDescent="0.2">
      <c r="S152" s="98"/>
      <c r="T152" s="106"/>
      <c r="U152" s="93"/>
      <c r="V152" s="107"/>
      <c r="W152" s="107"/>
      <c r="X152" s="107"/>
      <c r="Y152" s="107"/>
      <c r="Z152" s="107"/>
      <c r="AA152" s="107"/>
      <c r="AB152" s="107"/>
      <c r="AC152" s="98"/>
      <c r="AD152" s="106"/>
      <c r="AE152" s="93"/>
      <c r="AF152" s="107"/>
      <c r="AG152" s="107"/>
      <c r="AH152" s="107"/>
      <c r="AI152" s="107"/>
      <c r="AJ152" s="107"/>
      <c r="AK152" s="107"/>
      <c r="AL152" s="107"/>
    </row>
    <row r="153" spans="2:38" x14ac:dyDescent="0.2">
      <c r="S153" s="98"/>
      <c r="T153" s="106"/>
      <c r="U153" s="93"/>
      <c r="V153" s="107"/>
      <c r="W153" s="107"/>
      <c r="X153" s="107"/>
      <c r="Y153" s="107"/>
      <c r="Z153" s="107"/>
      <c r="AA153" s="107"/>
      <c r="AB153" s="107"/>
      <c r="AC153" s="98"/>
      <c r="AD153" s="106"/>
      <c r="AE153" s="93"/>
      <c r="AF153" s="107"/>
      <c r="AG153" s="107"/>
      <c r="AH153" s="107"/>
      <c r="AI153" s="107"/>
      <c r="AJ153" s="107"/>
      <c r="AK153" s="107"/>
      <c r="AL153" s="107"/>
    </row>
    <row r="154" spans="2:38" x14ac:dyDescent="0.2">
      <c r="S154" s="98"/>
      <c r="T154" s="106"/>
      <c r="U154" s="93"/>
      <c r="V154" s="107"/>
      <c r="W154" s="107"/>
      <c r="X154" s="107"/>
      <c r="Y154" s="107"/>
      <c r="Z154" s="107"/>
      <c r="AA154" s="107"/>
      <c r="AB154" s="107"/>
      <c r="AC154" s="98"/>
      <c r="AD154" s="106"/>
      <c r="AE154" s="93"/>
      <c r="AF154" s="107"/>
      <c r="AG154" s="107"/>
      <c r="AH154" s="107"/>
      <c r="AI154" s="107"/>
      <c r="AJ154" s="107"/>
      <c r="AK154" s="107"/>
      <c r="AL154" s="107"/>
    </row>
    <row r="155" spans="2:38" x14ac:dyDescent="0.2">
      <c r="S155" s="98"/>
      <c r="T155" s="106"/>
      <c r="U155" s="93"/>
      <c r="V155" s="107"/>
      <c r="W155" s="107"/>
      <c r="X155" s="107"/>
      <c r="Y155" s="107"/>
      <c r="Z155" s="107"/>
      <c r="AA155" s="107"/>
      <c r="AB155" s="107"/>
      <c r="AC155" s="98"/>
      <c r="AD155" s="106"/>
      <c r="AE155" s="93"/>
      <c r="AF155" s="107"/>
      <c r="AG155" s="107"/>
      <c r="AH155" s="107"/>
      <c r="AI155" s="107"/>
      <c r="AJ155" s="107"/>
      <c r="AK155" s="107"/>
      <c r="AL155" s="107"/>
    </row>
    <row r="156" spans="2:38" x14ac:dyDescent="0.2">
      <c r="S156" s="98"/>
      <c r="T156" s="106"/>
      <c r="U156" s="93"/>
      <c r="V156" s="107"/>
      <c r="W156" s="107"/>
      <c r="X156" s="107"/>
      <c r="Y156" s="107"/>
      <c r="Z156" s="107"/>
      <c r="AA156" s="107"/>
      <c r="AB156" s="107"/>
      <c r="AC156" s="98"/>
      <c r="AD156" s="106"/>
      <c r="AE156" s="93"/>
      <c r="AF156" s="107"/>
      <c r="AG156" s="107"/>
      <c r="AH156" s="107"/>
      <c r="AI156" s="107"/>
      <c r="AJ156" s="107"/>
      <c r="AK156" s="107"/>
      <c r="AL156" s="107"/>
    </row>
    <row r="157" spans="2:38" x14ac:dyDescent="0.2">
      <c r="S157" s="98"/>
      <c r="T157" s="106"/>
      <c r="U157" s="93"/>
      <c r="V157" s="107"/>
      <c r="W157" s="107"/>
      <c r="X157" s="107"/>
      <c r="Y157" s="107"/>
      <c r="Z157" s="107"/>
      <c r="AA157" s="107"/>
      <c r="AB157" s="107"/>
      <c r="AC157" s="98"/>
      <c r="AD157" s="106"/>
      <c r="AE157" s="93"/>
      <c r="AF157" s="107"/>
      <c r="AG157" s="107"/>
      <c r="AH157" s="107"/>
      <c r="AI157" s="107"/>
      <c r="AJ157" s="107"/>
      <c r="AK157" s="107"/>
      <c r="AL157" s="107"/>
    </row>
    <row r="158" spans="2:38" x14ac:dyDescent="0.2">
      <c r="S158" s="98"/>
      <c r="T158" s="106"/>
      <c r="U158" s="108"/>
      <c r="V158" s="107"/>
      <c r="W158" s="107"/>
      <c r="X158" s="107"/>
      <c r="Y158" s="107"/>
      <c r="Z158" s="107"/>
      <c r="AA158" s="107"/>
      <c r="AB158" s="107"/>
      <c r="AC158" s="98"/>
      <c r="AD158" s="106"/>
      <c r="AE158" s="108"/>
      <c r="AF158" s="107"/>
      <c r="AG158" s="107"/>
      <c r="AH158" s="107"/>
      <c r="AI158" s="107"/>
      <c r="AJ158" s="107"/>
      <c r="AK158" s="107"/>
      <c r="AL158" s="107"/>
    </row>
    <row r="159" spans="2:38" x14ac:dyDescent="0.2">
      <c r="S159" s="98"/>
      <c r="T159" s="98"/>
      <c r="U159" s="109"/>
      <c r="V159" s="110"/>
      <c r="W159" s="110"/>
      <c r="X159" s="110"/>
      <c r="Y159" s="110"/>
      <c r="Z159" s="110"/>
      <c r="AA159" s="111"/>
      <c r="AB159" s="111"/>
      <c r="AC159" s="98"/>
      <c r="AD159" s="98"/>
      <c r="AE159" s="109"/>
      <c r="AF159" s="110"/>
      <c r="AG159" s="110"/>
      <c r="AH159" s="110"/>
      <c r="AI159" s="110"/>
      <c r="AJ159" s="110"/>
      <c r="AK159" s="111"/>
      <c r="AL159" s="111"/>
    </row>
    <row r="160" spans="2:38" ht="13.5" thickBot="1" x14ac:dyDescent="0.25">
      <c r="D160" s="41" t="s">
        <v>95</v>
      </c>
      <c r="S160" s="98"/>
      <c r="T160" s="98"/>
      <c r="U160" s="98"/>
      <c r="V160" s="98"/>
      <c r="W160" s="98"/>
      <c r="X160" s="98"/>
      <c r="Y160" s="98"/>
      <c r="Z160" s="98"/>
      <c r="AA160" s="98"/>
      <c r="AB160" s="98"/>
      <c r="AC160" s="98"/>
      <c r="AD160" s="98"/>
      <c r="AE160" s="98"/>
      <c r="AF160" s="98"/>
      <c r="AG160" s="98"/>
      <c r="AH160" s="98"/>
      <c r="AI160" s="98"/>
      <c r="AJ160" s="98"/>
      <c r="AK160" s="98"/>
      <c r="AL160" s="98"/>
    </row>
    <row r="161" spans="1:38" x14ac:dyDescent="0.2">
      <c r="A161" s="73" t="s">
        <v>98</v>
      </c>
      <c r="B161" s="72" t="s">
        <v>1</v>
      </c>
      <c r="C161" s="52" t="s">
        <v>90</v>
      </c>
      <c r="D161" s="52" t="s">
        <v>72</v>
      </c>
      <c r="E161" s="52" t="s">
        <v>73</v>
      </c>
      <c r="F161" s="52" t="s">
        <v>111</v>
      </c>
      <c r="G161" s="53" t="s">
        <v>75</v>
      </c>
      <c r="H161" s="53" t="s">
        <v>76</v>
      </c>
      <c r="I161" s="54" t="s">
        <v>78</v>
      </c>
      <c r="S161" s="98"/>
      <c r="T161" s="98"/>
      <c r="U161" s="98"/>
      <c r="V161" s="98"/>
      <c r="W161" s="98"/>
      <c r="X161" s="98"/>
      <c r="Y161" s="98"/>
      <c r="Z161" s="98"/>
      <c r="AA161" s="98"/>
      <c r="AB161" s="98"/>
      <c r="AC161" s="98"/>
      <c r="AD161" s="98"/>
      <c r="AE161" s="98"/>
      <c r="AF161" s="98"/>
      <c r="AG161" s="98"/>
      <c r="AH161" s="98"/>
      <c r="AI161" s="98"/>
      <c r="AJ161" s="98"/>
      <c r="AK161" s="98"/>
      <c r="AL161" s="98"/>
    </row>
    <row r="162" spans="1:38" ht="13.5" thickBot="1" x14ac:dyDescent="0.25">
      <c r="A162" s="74" t="s">
        <v>113</v>
      </c>
      <c r="B162" s="78" t="s">
        <v>115</v>
      </c>
      <c r="C162" s="55" t="s">
        <v>6</v>
      </c>
      <c r="D162" s="56" t="s">
        <v>60</v>
      </c>
      <c r="E162" s="56" t="s">
        <v>60</v>
      </c>
      <c r="F162" s="55" t="s">
        <v>112</v>
      </c>
      <c r="G162" s="57" t="s">
        <v>82</v>
      </c>
      <c r="H162" s="57" t="s">
        <v>77</v>
      </c>
      <c r="I162" s="58" t="s">
        <v>79</v>
      </c>
      <c r="S162" s="98"/>
      <c r="T162" s="98"/>
      <c r="U162" s="98"/>
      <c r="V162" s="98"/>
      <c r="W162" s="98"/>
      <c r="X162" s="98"/>
      <c r="Y162" s="98"/>
      <c r="Z162" s="98"/>
      <c r="AA162" s="98"/>
      <c r="AB162" s="98"/>
      <c r="AC162" s="98"/>
      <c r="AD162" s="98"/>
      <c r="AE162" s="98"/>
      <c r="AF162" s="98"/>
      <c r="AG162" s="98"/>
      <c r="AH162" s="98"/>
      <c r="AI162" s="98"/>
      <c r="AJ162" s="98"/>
      <c r="AK162" s="98"/>
      <c r="AL162" s="98"/>
    </row>
    <row r="163" spans="1:38" x14ac:dyDescent="0.2">
      <c r="A163" s="70">
        <f t="shared" ref="A163:A171" si="7">IF(A7&gt;1,A7/$A$18,)</f>
        <v>0.30622009569377989</v>
      </c>
      <c r="B163" s="30" t="str">
        <f t="shared" ref="B163:B171" si="8">B7</f>
        <v>Protestant</v>
      </c>
      <c r="C163" s="31">
        <f t="shared" ref="C163:C171" si="9">M7</f>
        <v>0.10882352941176471</v>
      </c>
      <c r="D163" s="31">
        <f t="shared" ref="D163:D171" si="10">K7</f>
        <v>9.0589135424636577E-2</v>
      </c>
      <c r="E163" s="31">
        <f t="shared" ref="E163:E171" si="11">L7</f>
        <v>0.90941086457536346</v>
      </c>
      <c r="F163" s="51">
        <f t="shared" ref="F163:F171" si="12">IF(G7&gt;1,(H7+I7)/G7,"")</f>
        <v>38.441176470588232</v>
      </c>
      <c r="G163" s="31">
        <f t="shared" ref="G163:G171" si="13">IF(D7&gt;1,E7/D7,)</f>
        <v>2</v>
      </c>
      <c r="H163" s="28">
        <f t="shared" ref="H163:H171" si="14">IF(D7&gt;1,J7/D7,)</f>
        <v>122.14953271028037</v>
      </c>
      <c r="I163" s="28">
        <f t="shared" ref="I163:I171" si="15">IF(E7&gt;1,J7/E7,)</f>
        <v>61.074766355140184</v>
      </c>
    </row>
    <row r="164" spans="1:38" x14ac:dyDescent="0.2">
      <c r="A164" s="70">
        <f t="shared" si="7"/>
        <v>0.27296650717703347</v>
      </c>
      <c r="B164" s="30" t="str">
        <f t="shared" si="8"/>
        <v>Catholic</v>
      </c>
      <c r="C164" s="31">
        <f t="shared" si="9"/>
        <v>0.13839285714285715</v>
      </c>
      <c r="D164" s="31">
        <f t="shared" si="10"/>
        <v>0</v>
      </c>
      <c r="E164" s="31">
        <f t="shared" si="11"/>
        <v>1</v>
      </c>
      <c r="F164" s="51">
        <f t="shared" si="12"/>
        <v>8.0580357142857135</v>
      </c>
      <c r="G164" s="31">
        <f t="shared" si="13"/>
        <v>1.7222222222222223</v>
      </c>
      <c r="H164" s="28">
        <f t="shared" si="14"/>
        <v>33.425925925925924</v>
      </c>
      <c r="I164" s="28">
        <f t="shared" si="15"/>
        <v>19.408602150537636</v>
      </c>
    </row>
    <row r="165" spans="1:38" x14ac:dyDescent="0.2">
      <c r="A165" s="70">
        <f t="shared" si="7"/>
        <v>0.17177033492822966</v>
      </c>
      <c r="B165" s="30" t="str">
        <f t="shared" si="8"/>
        <v>Islamic</v>
      </c>
      <c r="C165" s="31">
        <f t="shared" si="9"/>
        <v>8.6956521739130436E-3</v>
      </c>
      <c r="D165" s="31">
        <f t="shared" si="10"/>
        <v>0</v>
      </c>
      <c r="E165" s="31">
        <f t="shared" si="11"/>
        <v>0</v>
      </c>
      <c r="F165" s="51">
        <f t="shared" si="12"/>
        <v>0</v>
      </c>
      <c r="G165" s="31">
        <f t="shared" si="13"/>
        <v>2</v>
      </c>
      <c r="H165" s="28">
        <f t="shared" si="14"/>
        <v>0</v>
      </c>
      <c r="I165" s="28">
        <f t="shared" si="15"/>
        <v>0</v>
      </c>
    </row>
    <row r="166" spans="1:38" x14ac:dyDescent="0.2">
      <c r="A166" s="70">
        <f t="shared" si="7"/>
        <v>0</v>
      </c>
      <c r="B166" s="30" t="str">
        <f t="shared" si="8"/>
        <v>Wiccan</v>
      </c>
      <c r="C166" s="31">
        <f t="shared" si="9"/>
        <v>0</v>
      </c>
      <c r="D166" s="31">
        <f t="shared" si="10"/>
        <v>0</v>
      </c>
      <c r="E166" s="31">
        <f t="shared" si="11"/>
        <v>0</v>
      </c>
      <c r="F166" s="51" t="str">
        <f t="shared" si="12"/>
        <v/>
      </c>
      <c r="G166" s="31">
        <f t="shared" si="13"/>
        <v>0</v>
      </c>
      <c r="H166" s="28">
        <f t="shared" si="14"/>
        <v>0</v>
      </c>
      <c r="I166" s="28">
        <f t="shared" si="15"/>
        <v>0</v>
      </c>
    </row>
    <row r="167" spans="1:38" x14ac:dyDescent="0.2">
      <c r="A167" s="70">
        <f t="shared" si="7"/>
        <v>2.5598086124401915E-2</v>
      </c>
      <c r="B167" s="30" t="str">
        <f t="shared" si="8"/>
        <v>Jewish</v>
      </c>
      <c r="C167" s="31">
        <f t="shared" si="9"/>
        <v>5.2631578947368418E-2</v>
      </c>
      <c r="D167" s="31">
        <f t="shared" si="10"/>
        <v>0.51006711409395977</v>
      </c>
      <c r="E167" s="31">
        <f t="shared" si="11"/>
        <v>0.48993288590604028</v>
      </c>
      <c r="F167" s="51">
        <f t="shared" si="12"/>
        <v>19.605263157894736</v>
      </c>
      <c r="G167" s="31">
        <f t="shared" si="13"/>
        <v>1</v>
      </c>
      <c r="H167" s="28">
        <f t="shared" si="14"/>
        <v>57.307692307692307</v>
      </c>
      <c r="I167" s="28">
        <f t="shared" si="15"/>
        <v>57.307692307692307</v>
      </c>
    </row>
    <row r="168" spans="1:38" x14ac:dyDescent="0.2">
      <c r="A168" s="70">
        <f t="shared" si="7"/>
        <v>0</v>
      </c>
      <c r="B168" s="30" t="str">
        <f t="shared" si="8"/>
        <v>Orthodox</v>
      </c>
      <c r="C168" s="31">
        <f t="shared" si="9"/>
        <v>0</v>
      </c>
      <c r="D168" s="31">
        <f t="shared" si="10"/>
        <v>0</v>
      </c>
      <c r="E168" s="31">
        <f t="shared" si="11"/>
        <v>0</v>
      </c>
      <c r="F168" s="51" t="str">
        <f t="shared" si="12"/>
        <v/>
      </c>
      <c r="G168" s="31">
        <f t="shared" si="13"/>
        <v>0</v>
      </c>
      <c r="H168" s="28">
        <f t="shared" si="14"/>
        <v>0</v>
      </c>
      <c r="I168" s="28">
        <f t="shared" si="15"/>
        <v>0</v>
      </c>
    </row>
    <row r="169" spans="1:38" x14ac:dyDescent="0.2">
      <c r="A169" s="70">
        <f t="shared" si="7"/>
        <v>0</v>
      </c>
      <c r="B169" s="30" t="str">
        <f t="shared" si="8"/>
        <v>Buddhism</v>
      </c>
      <c r="C169" s="31">
        <f t="shared" si="9"/>
        <v>0</v>
      </c>
      <c r="D169" s="31">
        <f t="shared" si="10"/>
        <v>0</v>
      </c>
      <c r="E169" s="31">
        <f t="shared" si="11"/>
        <v>0</v>
      </c>
      <c r="F169" s="51" t="str">
        <f t="shared" si="12"/>
        <v/>
      </c>
      <c r="G169" s="31">
        <f t="shared" si="13"/>
        <v>0</v>
      </c>
      <c r="H169" s="28">
        <f t="shared" si="14"/>
        <v>0</v>
      </c>
      <c r="I169" s="28">
        <f t="shared" si="15"/>
        <v>0</v>
      </c>
    </row>
    <row r="170" spans="1:38" x14ac:dyDescent="0.2">
      <c r="A170" s="70">
        <f t="shared" si="7"/>
        <v>0.22344497607655503</v>
      </c>
      <c r="B170" s="30" t="str">
        <f t="shared" si="8"/>
        <v>LDS</v>
      </c>
      <c r="C170" s="31">
        <f t="shared" si="9"/>
        <v>4.9261083743842365E-3</v>
      </c>
      <c r="D170" s="31">
        <f t="shared" si="10"/>
        <v>0</v>
      </c>
      <c r="E170" s="31">
        <f t="shared" si="11"/>
        <v>0</v>
      </c>
      <c r="F170" s="51">
        <f t="shared" si="12"/>
        <v>0</v>
      </c>
      <c r="G170" s="31">
        <f t="shared" si="13"/>
        <v>1</v>
      </c>
      <c r="H170" s="28">
        <f t="shared" si="14"/>
        <v>0</v>
      </c>
      <c r="I170" s="28">
        <f t="shared" si="15"/>
        <v>0</v>
      </c>
    </row>
    <row r="171" spans="1:38" x14ac:dyDescent="0.2">
      <c r="A171" s="70">
        <f t="shared" si="7"/>
        <v>0</v>
      </c>
      <c r="B171" s="30" t="str">
        <f t="shared" si="8"/>
        <v>Joint Faith Activities</v>
      </c>
      <c r="C171" s="31">
        <f t="shared" si="9"/>
        <v>0</v>
      </c>
      <c r="D171" s="31">
        <f t="shared" si="10"/>
        <v>0</v>
      </c>
      <c r="E171" s="31">
        <f t="shared" si="11"/>
        <v>0</v>
      </c>
      <c r="F171" s="51" t="str">
        <f t="shared" si="12"/>
        <v/>
      </c>
      <c r="G171" s="31">
        <f t="shared" si="13"/>
        <v>0</v>
      </c>
      <c r="H171" s="28">
        <f t="shared" si="14"/>
        <v>0</v>
      </c>
      <c r="I171" s="28">
        <f t="shared" si="15"/>
        <v>0</v>
      </c>
    </row>
    <row r="172" spans="1:38" ht="13.5" thickBot="1" x14ac:dyDescent="0.25">
      <c r="A172" s="70">
        <f>IF(A17&gt;1,A17/$A$18,)</f>
        <v>0</v>
      </c>
      <c r="B172" s="30" t="str">
        <f t="shared" ref="B172" si="16">B17</f>
        <v>Other Faiths</v>
      </c>
      <c r="C172" s="31">
        <f t="shared" ref="C172:C173" si="17">M17</f>
        <v>0</v>
      </c>
      <c r="D172" s="31">
        <f t="shared" ref="D172:E173" si="18">K17</f>
        <v>0</v>
      </c>
      <c r="E172" s="31">
        <f t="shared" si="18"/>
        <v>0</v>
      </c>
      <c r="F172" s="51" t="str">
        <f t="shared" ref="F172:F173" si="19">IF(G17&gt;1,(H17+I17)/G17,"")</f>
        <v/>
      </c>
      <c r="G172" s="31">
        <f t="shared" ref="G172" si="20">IF(D17&gt;1,E17/D17,)</f>
        <v>0</v>
      </c>
      <c r="H172" s="28">
        <f t="shared" ref="H172" si="21">IF(D17&gt;1,J17/D17,)</f>
        <v>0</v>
      </c>
      <c r="I172" s="28">
        <f t="shared" ref="I172" si="22">IF(E17&gt;1,J17/E17,)</f>
        <v>0</v>
      </c>
    </row>
    <row r="173" spans="1:38" ht="13.5" thickBot="1" x14ac:dyDescent="0.25">
      <c r="A173" s="71">
        <f>SUM(A163:A172)</f>
        <v>1</v>
      </c>
      <c r="B173" s="60" t="s">
        <v>74</v>
      </c>
      <c r="C173" s="61">
        <f t="shared" si="17"/>
        <v>7.8260869565217397E-2</v>
      </c>
      <c r="D173" s="61">
        <f t="shared" si="18"/>
        <v>0.1001280409731114</v>
      </c>
      <c r="E173" s="61">
        <f t="shared" si="18"/>
        <v>0.89987195902688866</v>
      </c>
      <c r="F173" s="62">
        <f t="shared" si="19"/>
        <v>16.978260869565219</v>
      </c>
      <c r="G173" s="61">
        <f>IF(E18=0,,E18/D18)</f>
        <v>1.7949999999999999</v>
      </c>
      <c r="H173" s="63">
        <f>IF(J18=0,,J18/D18)</f>
        <v>78.099999999999994</v>
      </c>
      <c r="I173" s="64">
        <f>IF(J18=0,,J18/E18)</f>
        <v>43.50974930362117</v>
      </c>
    </row>
    <row r="175" spans="1:38" x14ac:dyDescent="0.2">
      <c r="A175" s="157" t="s">
        <v>93</v>
      </c>
      <c r="B175" s="157"/>
      <c r="C175" s="157"/>
      <c r="D175" s="157"/>
      <c r="E175" s="157"/>
      <c r="F175" s="157"/>
      <c r="G175" s="157"/>
      <c r="H175" s="157"/>
      <c r="I175" s="157"/>
    </row>
    <row r="176" spans="1:38" x14ac:dyDescent="0.2">
      <c r="A176" s="157" t="s">
        <v>83</v>
      </c>
      <c r="B176" s="157"/>
      <c r="C176" s="157"/>
      <c r="D176" s="157"/>
      <c r="E176" s="157"/>
      <c r="F176" s="157"/>
      <c r="G176" s="157"/>
      <c r="H176" s="157"/>
      <c r="I176" s="157"/>
    </row>
  </sheetData>
  <protectedRanges>
    <protectedRange sqref="A24:I29" name="Story One"/>
  </protectedRanges>
  <mergeCells count="37">
    <mergeCell ref="T65:U65"/>
    <mergeCell ref="AD65:AE65"/>
    <mergeCell ref="T81:U81"/>
    <mergeCell ref="AD81:AE81"/>
    <mergeCell ref="T145:U145"/>
    <mergeCell ref="AD145:AE145"/>
    <mergeCell ref="T97:U97"/>
    <mergeCell ref="AD97:AE97"/>
    <mergeCell ref="T113:U113"/>
    <mergeCell ref="AD113:AE113"/>
    <mergeCell ref="T129:U129"/>
    <mergeCell ref="AD129:AE129"/>
    <mergeCell ref="T3:U3"/>
    <mergeCell ref="AD3:AE3"/>
    <mergeCell ref="T49:U49"/>
    <mergeCell ref="AD49:AE49"/>
    <mergeCell ref="A1:I1"/>
    <mergeCell ref="A3:B3"/>
    <mergeCell ref="C3:D3"/>
    <mergeCell ref="A20:I20"/>
    <mergeCell ref="A21:I21"/>
    <mergeCell ref="A22:I22"/>
    <mergeCell ref="A23:I23"/>
    <mergeCell ref="A24:I29"/>
    <mergeCell ref="A31:F31"/>
    <mergeCell ref="G31:I33"/>
    <mergeCell ref="A32:B32"/>
    <mergeCell ref="E32:F32"/>
    <mergeCell ref="A33:B33"/>
    <mergeCell ref="E33:F33"/>
    <mergeCell ref="A175:I175"/>
    <mergeCell ref="A176:I176"/>
    <mergeCell ref="A41:I41"/>
    <mergeCell ref="C67:I67"/>
    <mergeCell ref="C74:I74"/>
    <mergeCell ref="C77:I77"/>
    <mergeCell ref="A135:I135"/>
  </mergeCells>
  <dataValidations count="5">
    <dataValidation type="whole" operator="greaterThanOrEqual" allowBlank="1" showInputMessage="1" showErrorMessage="1" sqref="V149:AB158 AF149:AL158 AF133:AL142 AF117:AL126 AF101:AL110 AF85:AL94 AF69:AL78 AF53:AL62 AF37:AL46 AF24:AL29 Y118 V85:AB94 V69:AB78 V53:AB62 V37:AB46 V24:AB29 V133:AB142 V101:AB110 AF7:AL17 V7:AB17">
      <formula1>0</formula1>
    </dataValidation>
    <dataValidation operator="greaterThanOrEqual" allowBlank="1" showInputMessage="1" showErrorMessage="1" sqref="V117:X126 Z117:AB126 Y117 Y119:Y126"/>
    <dataValidation type="whole" operator="greaterThan" allowBlank="1" showInputMessage="1" showErrorMessage="1" error="Please input whole numbers only...Thank You!" sqref="A7:A15 A17">
      <formula1>0</formula1>
    </dataValidation>
    <dataValidation type="whole" operator="greaterThanOrEqual" allowBlank="1" showInputMessage="1" showErrorMessage="1" error="Please input whole numbers only...thank you!" sqref="C7:I17">
      <formula1>0</formula1>
    </dataValidation>
    <dataValidation type="whole" operator="greaterThan" allowBlank="1" showInputMessage="1" showErrorMessage="1" error="Please Input only whole numbers...Thank You!_x000a_" sqref="A16">
      <formula1>0</formula1>
    </dataValidation>
  </dataValidations>
  <printOptions horizontalCentered="1"/>
  <pageMargins left="0" right="0" top="0.5" bottom="0.5" header="0.5" footer="0.5"/>
  <pageSetup scale="88" orientation="landscape" r:id="rId1"/>
  <headerFooter alignWithMargins="0">
    <oddFooter>&amp;R&amp;P</oddFooter>
  </headerFooter>
  <rowBreaks count="3" manualBreakCount="3">
    <brk id="40" max="17" man="1"/>
    <brk id="87" max="17" man="1"/>
    <brk id="133" max="1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6"/>
  <sheetViews>
    <sheetView showZeros="0" topLeftCell="A16" zoomScaleNormal="100" zoomScaleSheetLayoutView="100" workbookViewId="0">
      <selection activeCell="A33" sqref="A33:F33"/>
    </sheetView>
  </sheetViews>
  <sheetFormatPr defaultRowHeight="12.75" x14ac:dyDescent="0.2"/>
  <cols>
    <col min="1" max="1" width="10.85546875" customWidth="1"/>
    <col min="2" max="2" width="19.7109375" customWidth="1"/>
    <col min="3" max="3" width="24" customWidth="1"/>
    <col min="4" max="4" width="22.85546875" customWidth="1"/>
    <col min="5" max="5" width="16.5703125" customWidth="1"/>
    <col min="6" max="6" width="13.42578125" customWidth="1"/>
    <col min="7" max="7" width="10.5703125" customWidth="1"/>
    <col min="8" max="8" width="12.28515625" customWidth="1"/>
    <col min="9" max="9" width="11.85546875" customWidth="1"/>
    <col min="10" max="10" width="12.140625" hidden="1" customWidth="1"/>
    <col min="11" max="12" width="9.140625" hidden="1" customWidth="1"/>
    <col min="13" max="13" width="12.42578125" hidden="1" customWidth="1"/>
    <col min="14" max="16" width="9.140625" hidden="1" customWidth="1"/>
    <col min="17" max="17" width="14.42578125" hidden="1" customWidth="1"/>
    <col min="18" max="18" width="14.42578125" customWidth="1"/>
    <col min="20" max="20" width="10.85546875" customWidth="1"/>
    <col min="21" max="21" width="19.7109375" customWidth="1"/>
    <col min="22" max="22" width="18.28515625" customWidth="1"/>
    <col min="23" max="23" width="11.42578125" customWidth="1"/>
    <col min="24" max="24" width="15.7109375" customWidth="1"/>
    <col min="25" max="25" width="13.42578125" customWidth="1"/>
    <col min="26" max="26" width="10.5703125" customWidth="1"/>
    <col min="27" max="27" width="12.28515625" customWidth="1"/>
    <col min="28" max="28" width="11.85546875" customWidth="1"/>
    <col min="30" max="30" width="10.85546875" customWidth="1"/>
    <col min="31" max="31" width="19.7109375" customWidth="1"/>
    <col min="32" max="32" width="18.28515625" customWidth="1"/>
    <col min="33" max="33" width="11.42578125" customWidth="1"/>
    <col min="34" max="34" width="15.7109375" customWidth="1"/>
    <col min="35" max="35" width="13.42578125" customWidth="1"/>
    <col min="36" max="36" width="10.5703125" customWidth="1"/>
    <col min="37" max="37" width="12.28515625" customWidth="1"/>
    <col min="38" max="38" width="11.85546875" customWidth="1"/>
  </cols>
  <sheetData>
    <row r="1" spans="1:39" ht="18" x14ac:dyDescent="0.25">
      <c r="A1" s="150" t="s">
        <v>0</v>
      </c>
      <c r="B1" s="150"/>
      <c r="C1" s="150"/>
      <c r="D1" s="150"/>
      <c r="E1" s="150"/>
      <c r="F1" s="150"/>
      <c r="G1" s="150"/>
      <c r="H1" s="150"/>
      <c r="I1" s="150"/>
      <c r="R1" s="98"/>
      <c r="S1" s="98"/>
      <c r="T1" s="98"/>
      <c r="U1" s="98"/>
      <c r="V1" s="98"/>
      <c r="W1" s="98"/>
      <c r="X1" s="98"/>
      <c r="Y1" s="98"/>
      <c r="Z1" s="98"/>
      <c r="AA1" s="98"/>
      <c r="AB1" s="98"/>
      <c r="AC1" s="98"/>
      <c r="AD1" s="98"/>
      <c r="AE1" s="98"/>
      <c r="AF1" s="98"/>
      <c r="AG1" s="98"/>
      <c r="AH1" s="98"/>
      <c r="AI1" s="98"/>
      <c r="AJ1" s="98"/>
      <c r="AK1" s="98"/>
      <c r="AL1" s="98"/>
      <c r="AM1" s="98"/>
    </row>
    <row r="2" spans="1:39" ht="15.75" x14ac:dyDescent="0.25">
      <c r="A2" s="84" t="s">
        <v>145</v>
      </c>
      <c r="B2" s="16"/>
      <c r="C2" s="16"/>
      <c r="D2" s="16"/>
      <c r="E2" s="16"/>
      <c r="F2" s="16"/>
      <c r="G2" s="83" t="s">
        <v>128</v>
      </c>
      <c r="H2" s="16">
        <f>'1st Qtr'!H2</f>
        <v>10</v>
      </c>
      <c r="I2" s="16" t="s">
        <v>130</v>
      </c>
      <c r="O2" t="s">
        <v>84</v>
      </c>
      <c r="R2" s="98"/>
      <c r="S2" s="98"/>
      <c r="T2" s="98"/>
      <c r="U2" s="98"/>
      <c r="V2" s="98"/>
      <c r="W2" s="98"/>
      <c r="X2" s="98"/>
      <c r="Y2" s="98"/>
      <c r="Z2" s="98"/>
      <c r="AA2" s="98"/>
      <c r="AB2" s="98"/>
      <c r="AC2" s="98"/>
      <c r="AD2" s="98"/>
      <c r="AE2" s="98"/>
      <c r="AF2" s="98"/>
      <c r="AG2" s="98"/>
      <c r="AH2" s="98"/>
      <c r="AI2" s="98"/>
      <c r="AJ2" s="98"/>
      <c r="AK2" s="98"/>
      <c r="AL2" s="98"/>
      <c r="AM2" s="98"/>
    </row>
    <row r="3" spans="1:39" ht="15.75" x14ac:dyDescent="0.25">
      <c r="A3" s="152" t="s">
        <v>54</v>
      </c>
      <c r="B3" s="152"/>
      <c r="C3" s="184" t="str">
        <f>Annual!$C$3</f>
        <v>Fort Knox</v>
      </c>
      <c r="D3" s="184"/>
      <c r="E3" s="16"/>
      <c r="F3" s="16"/>
      <c r="G3" s="16"/>
      <c r="H3" s="16"/>
      <c r="I3" s="16"/>
      <c r="R3" s="98"/>
      <c r="S3" s="98"/>
      <c r="T3" s="183"/>
      <c r="U3" s="183"/>
      <c r="V3" s="96"/>
      <c r="W3" s="97"/>
      <c r="X3" s="97"/>
      <c r="Y3" s="97"/>
      <c r="Z3" s="97"/>
      <c r="AA3" s="97"/>
      <c r="AB3" s="97"/>
      <c r="AC3" s="98"/>
      <c r="AD3" s="183"/>
      <c r="AE3" s="183"/>
      <c r="AF3" s="99"/>
      <c r="AG3" s="97"/>
      <c r="AH3" s="97"/>
      <c r="AI3" s="97"/>
      <c r="AJ3" s="97"/>
      <c r="AK3" s="97"/>
      <c r="AL3" s="97"/>
      <c r="AM3" s="98"/>
    </row>
    <row r="4" spans="1:39" ht="15.75" x14ac:dyDescent="0.25">
      <c r="A4" s="22" t="s">
        <v>98</v>
      </c>
      <c r="B4" s="22" t="s">
        <v>1</v>
      </c>
      <c r="C4" s="22" t="s">
        <v>3</v>
      </c>
      <c r="D4" s="22" t="s">
        <v>5</v>
      </c>
      <c r="E4" s="22" t="s">
        <v>3</v>
      </c>
      <c r="F4" s="22" t="s">
        <v>5</v>
      </c>
      <c r="G4" s="22" t="s">
        <v>3</v>
      </c>
      <c r="H4" s="22" t="s">
        <v>8</v>
      </c>
      <c r="I4" s="22" t="s">
        <v>8</v>
      </c>
      <c r="J4" s="24" t="s">
        <v>58</v>
      </c>
      <c r="K4" s="24" t="s">
        <v>60</v>
      </c>
      <c r="L4" s="24" t="s">
        <v>60</v>
      </c>
      <c r="M4" s="24" t="s">
        <v>63</v>
      </c>
      <c r="N4" s="24" t="s">
        <v>70</v>
      </c>
      <c r="O4" s="24" t="s">
        <v>87</v>
      </c>
      <c r="Q4" s="40">
        <v>0</v>
      </c>
      <c r="R4" s="112"/>
      <c r="S4" s="100"/>
      <c r="T4" s="101"/>
      <c r="U4" s="101"/>
      <c r="V4" s="91"/>
      <c r="W4" s="91"/>
      <c r="X4" s="91"/>
      <c r="Y4" s="91"/>
      <c r="Z4" s="91"/>
      <c r="AA4" s="91"/>
      <c r="AB4" s="91"/>
      <c r="AC4" s="100"/>
      <c r="AD4" s="101"/>
      <c r="AE4" s="101"/>
      <c r="AF4" s="91"/>
      <c r="AG4" s="91"/>
      <c r="AH4" s="91"/>
      <c r="AI4" s="91"/>
      <c r="AJ4" s="91"/>
      <c r="AK4" s="91"/>
      <c r="AL4" s="91"/>
      <c r="AM4" s="98"/>
    </row>
    <row r="5" spans="1:39" ht="13.5" thickBot="1" x14ac:dyDescent="0.25">
      <c r="A5" s="23" t="s">
        <v>114</v>
      </c>
      <c r="B5" s="65" t="s">
        <v>115</v>
      </c>
      <c r="C5" s="23" t="s">
        <v>4</v>
      </c>
      <c r="D5" s="23" t="s">
        <v>15</v>
      </c>
      <c r="E5" s="23" t="s">
        <v>2</v>
      </c>
      <c r="F5" s="23" t="s">
        <v>7</v>
      </c>
      <c r="G5" s="23" t="s">
        <v>6</v>
      </c>
      <c r="H5" s="23" t="s">
        <v>9</v>
      </c>
      <c r="I5" s="23" t="s">
        <v>10</v>
      </c>
      <c r="J5" s="24" t="s">
        <v>59</v>
      </c>
      <c r="K5" s="24" t="s">
        <v>61</v>
      </c>
      <c r="L5" s="24" t="s">
        <v>62</v>
      </c>
      <c r="M5" s="24" t="s">
        <v>64</v>
      </c>
      <c r="N5" s="24" t="s">
        <v>71</v>
      </c>
      <c r="O5" s="24" t="s">
        <v>6</v>
      </c>
      <c r="Q5" s="34">
        <v>10000000000</v>
      </c>
      <c r="R5" s="113"/>
      <c r="S5" s="98"/>
      <c r="T5" s="101"/>
      <c r="U5" s="102"/>
      <c r="V5" s="91"/>
      <c r="W5" s="91"/>
      <c r="X5" s="91"/>
      <c r="Y5" s="91"/>
      <c r="Z5" s="91"/>
      <c r="AA5" s="91"/>
      <c r="AB5" s="91"/>
      <c r="AC5" s="98"/>
      <c r="AD5" s="101"/>
      <c r="AE5" s="102"/>
      <c r="AF5" s="91"/>
      <c r="AG5" s="91"/>
      <c r="AH5" s="91"/>
      <c r="AI5" s="91"/>
      <c r="AJ5" s="91"/>
      <c r="AK5" s="91"/>
      <c r="AL5" s="91"/>
      <c r="AM5" s="98"/>
    </row>
    <row r="6" spans="1:39" x14ac:dyDescent="0.2">
      <c r="A6" s="42"/>
      <c r="B6" s="43"/>
      <c r="C6" s="43"/>
      <c r="D6" s="43"/>
      <c r="E6" s="43"/>
      <c r="F6" s="43"/>
      <c r="G6" s="44"/>
      <c r="H6" s="43"/>
      <c r="I6" s="45"/>
      <c r="N6" s="29" t="s">
        <v>65</v>
      </c>
      <c r="P6" s="33">
        <v>0.15</v>
      </c>
      <c r="R6" s="98"/>
      <c r="S6" s="98"/>
      <c r="T6" s="98"/>
      <c r="U6" s="98"/>
      <c r="V6" s="98"/>
      <c r="W6" s="98"/>
      <c r="X6" s="98"/>
      <c r="Y6" s="98"/>
      <c r="Z6" s="103"/>
      <c r="AA6" s="98"/>
      <c r="AB6" s="98"/>
      <c r="AC6" s="98"/>
      <c r="AD6" s="98"/>
      <c r="AE6" s="98"/>
      <c r="AF6" s="98"/>
      <c r="AG6" s="98"/>
      <c r="AH6" s="98"/>
      <c r="AI6" s="98"/>
      <c r="AJ6" s="103"/>
      <c r="AK6" s="98"/>
      <c r="AL6" s="98"/>
      <c r="AM6" s="98"/>
    </row>
    <row r="7" spans="1:39" x14ac:dyDescent="0.2">
      <c r="A7" s="80"/>
      <c r="B7" s="86" t="s">
        <v>11</v>
      </c>
      <c r="C7" s="66"/>
      <c r="D7" s="66"/>
      <c r="E7" s="66"/>
      <c r="F7" s="66"/>
      <c r="G7" s="66"/>
      <c r="H7" s="66"/>
      <c r="I7" s="66"/>
      <c r="J7" s="26">
        <f t="shared" ref="J7:J18" si="0">H7+I7</f>
        <v>0</v>
      </c>
      <c r="K7" s="25">
        <f t="shared" ref="K7:K18" si="1">IF(J7&gt;1,H7/J7,)</f>
        <v>0</v>
      </c>
      <c r="L7" s="25">
        <f t="shared" ref="L7:L18" si="2">IF(J7&gt;1,I7/J7,)</f>
        <v>0</v>
      </c>
      <c r="M7" s="25">
        <f t="shared" ref="M7:M18" si="3">IF(G7&gt;1,F7/G7,)</f>
        <v>0</v>
      </c>
      <c r="N7" s="21">
        <f t="shared" ref="N7:N18" si="4">IF(G7&gt;1,H7/G7,)</f>
        <v>0</v>
      </c>
      <c r="O7" s="34" t="e">
        <f t="shared" ref="O7:O18" si="5">(G7/D7)*C7</f>
        <v>#DIV/0!</v>
      </c>
      <c r="P7" s="40" t="e">
        <f>O7*P6</f>
        <v>#DIV/0!</v>
      </c>
      <c r="R7" s="98"/>
      <c r="S7" s="98"/>
      <c r="T7" s="106"/>
      <c r="U7" s="93"/>
      <c r="V7" s="107"/>
      <c r="W7" s="107"/>
      <c r="X7" s="107"/>
      <c r="Y7" s="107"/>
      <c r="Z7" s="107"/>
      <c r="AA7" s="107"/>
      <c r="AB7" s="107"/>
      <c r="AC7" s="98"/>
      <c r="AD7" s="106"/>
      <c r="AE7" s="93"/>
      <c r="AF7" s="107"/>
      <c r="AG7" s="107"/>
      <c r="AH7" s="107"/>
      <c r="AI7" s="107"/>
      <c r="AJ7" s="107"/>
      <c r="AK7" s="107"/>
      <c r="AL7" s="107"/>
      <c r="AM7" s="98"/>
    </row>
    <row r="8" spans="1:39" x14ac:dyDescent="0.2">
      <c r="A8" s="80"/>
      <c r="B8" s="86" t="s">
        <v>12</v>
      </c>
      <c r="C8" s="66"/>
      <c r="D8" s="66"/>
      <c r="E8" s="66"/>
      <c r="F8" s="66"/>
      <c r="G8" s="66"/>
      <c r="H8" s="66"/>
      <c r="I8" s="66"/>
      <c r="J8" s="26">
        <f t="shared" si="0"/>
        <v>0</v>
      </c>
      <c r="K8" s="25">
        <f t="shared" si="1"/>
        <v>0</v>
      </c>
      <c r="L8" s="25">
        <f t="shared" si="2"/>
        <v>0</v>
      </c>
      <c r="M8" s="25">
        <f t="shared" si="3"/>
        <v>0</v>
      </c>
      <c r="N8" s="21">
        <f t="shared" si="4"/>
        <v>0</v>
      </c>
      <c r="O8" s="34" t="e">
        <f t="shared" si="5"/>
        <v>#DIV/0!</v>
      </c>
      <c r="R8" s="98"/>
      <c r="S8" s="98"/>
      <c r="T8" s="106"/>
      <c r="U8" s="93"/>
      <c r="V8" s="107"/>
      <c r="W8" s="107"/>
      <c r="X8" s="107"/>
      <c r="Y8" s="107"/>
      <c r="Z8" s="107"/>
      <c r="AA8" s="107"/>
      <c r="AB8" s="107"/>
      <c r="AC8" s="98"/>
      <c r="AD8" s="106"/>
      <c r="AE8" s="93"/>
      <c r="AF8" s="107"/>
      <c r="AG8" s="107"/>
      <c r="AH8" s="107"/>
      <c r="AI8" s="107"/>
      <c r="AJ8" s="107"/>
      <c r="AK8" s="107"/>
      <c r="AL8" s="107"/>
      <c r="AM8" s="98"/>
    </row>
    <row r="9" spans="1:39" x14ac:dyDescent="0.2">
      <c r="A9" s="80"/>
      <c r="B9" s="86" t="s">
        <v>13</v>
      </c>
      <c r="C9" s="66"/>
      <c r="D9" s="66"/>
      <c r="E9" s="66"/>
      <c r="F9" s="66"/>
      <c r="G9" s="66"/>
      <c r="H9" s="66"/>
      <c r="I9" s="66"/>
      <c r="J9" s="26">
        <f t="shared" si="0"/>
        <v>0</v>
      </c>
      <c r="K9" s="25">
        <f t="shared" si="1"/>
        <v>0</v>
      </c>
      <c r="L9" s="25">
        <f t="shared" si="2"/>
        <v>0</v>
      </c>
      <c r="M9" s="25">
        <f t="shared" si="3"/>
        <v>0</v>
      </c>
      <c r="N9" s="21">
        <f t="shared" si="4"/>
        <v>0</v>
      </c>
      <c r="O9" s="34" t="e">
        <f t="shared" si="5"/>
        <v>#DIV/0!</v>
      </c>
      <c r="R9" s="98"/>
      <c r="S9" s="98"/>
      <c r="T9" s="106"/>
      <c r="U9" s="93"/>
      <c r="V9" s="107"/>
      <c r="W9" s="107"/>
      <c r="X9" s="107"/>
      <c r="Y9" s="107"/>
      <c r="Z9" s="107"/>
      <c r="AA9" s="107"/>
      <c r="AB9" s="107"/>
      <c r="AC9" s="98"/>
      <c r="AD9" s="106"/>
      <c r="AE9" s="93"/>
      <c r="AF9" s="107"/>
      <c r="AG9" s="107"/>
      <c r="AH9" s="107"/>
      <c r="AI9" s="107"/>
      <c r="AJ9" s="107"/>
      <c r="AK9" s="107"/>
      <c r="AL9" s="107"/>
      <c r="AM9" s="98"/>
    </row>
    <row r="10" spans="1:39" x14ac:dyDescent="0.2">
      <c r="A10" s="80"/>
      <c r="B10" s="86" t="s">
        <v>14</v>
      </c>
      <c r="C10" s="66"/>
      <c r="D10" s="66"/>
      <c r="E10" s="66"/>
      <c r="F10" s="66"/>
      <c r="G10" s="66"/>
      <c r="H10" s="66"/>
      <c r="I10" s="66"/>
      <c r="J10" s="26">
        <f t="shared" si="0"/>
        <v>0</v>
      </c>
      <c r="K10" s="25">
        <f t="shared" si="1"/>
        <v>0</v>
      </c>
      <c r="L10" s="25">
        <f t="shared" si="2"/>
        <v>0</v>
      </c>
      <c r="M10" s="25">
        <f t="shared" si="3"/>
        <v>0</v>
      </c>
      <c r="N10" s="21">
        <f t="shared" si="4"/>
        <v>0</v>
      </c>
      <c r="O10" s="34" t="e">
        <f t="shared" si="5"/>
        <v>#DIV/0!</v>
      </c>
      <c r="R10" s="98"/>
      <c r="S10" s="98"/>
      <c r="T10" s="106"/>
      <c r="U10" s="93"/>
      <c r="V10" s="107"/>
      <c r="W10" s="107"/>
      <c r="X10" s="107"/>
      <c r="Y10" s="107"/>
      <c r="Z10" s="107"/>
      <c r="AA10" s="107"/>
      <c r="AB10" s="107"/>
      <c r="AC10" s="98"/>
      <c r="AD10" s="106"/>
      <c r="AE10" s="93"/>
      <c r="AF10" s="107"/>
      <c r="AG10" s="107"/>
      <c r="AH10" s="107"/>
      <c r="AI10" s="107"/>
      <c r="AJ10" s="107"/>
      <c r="AK10" s="107"/>
      <c r="AL10" s="107"/>
      <c r="AM10" s="98"/>
    </row>
    <row r="11" spans="1:39" x14ac:dyDescent="0.2">
      <c r="A11" s="80"/>
      <c r="B11" s="86" t="s">
        <v>35</v>
      </c>
      <c r="C11" s="66"/>
      <c r="D11" s="66"/>
      <c r="E11" s="66"/>
      <c r="F11" s="66"/>
      <c r="G11" s="66"/>
      <c r="H11" s="66"/>
      <c r="I11" s="66"/>
      <c r="J11" s="26">
        <f t="shared" si="0"/>
        <v>0</v>
      </c>
      <c r="K11" s="25">
        <f t="shared" si="1"/>
        <v>0</v>
      </c>
      <c r="L11" s="25">
        <f t="shared" si="2"/>
        <v>0</v>
      </c>
      <c r="M11" s="25">
        <f t="shared" si="3"/>
        <v>0</v>
      </c>
      <c r="N11" s="21">
        <f t="shared" si="4"/>
        <v>0</v>
      </c>
      <c r="O11" s="34" t="e">
        <f t="shared" si="5"/>
        <v>#DIV/0!</v>
      </c>
      <c r="R11" s="98"/>
      <c r="S11" s="98"/>
      <c r="T11" s="106"/>
      <c r="U11" s="93"/>
      <c r="V11" s="107"/>
      <c r="W11" s="107"/>
      <c r="X11" s="107"/>
      <c r="Y11" s="107"/>
      <c r="Z11" s="107"/>
      <c r="AA11" s="107"/>
      <c r="AB11" s="107"/>
      <c r="AC11" s="98"/>
      <c r="AD11" s="106"/>
      <c r="AE11" s="93"/>
      <c r="AF11" s="107"/>
      <c r="AG11" s="107"/>
      <c r="AH11" s="107"/>
      <c r="AI11" s="107"/>
      <c r="AJ11" s="107"/>
      <c r="AK11" s="107"/>
      <c r="AL11" s="107"/>
      <c r="AM11" s="98"/>
    </row>
    <row r="12" spans="1:39" x14ac:dyDescent="0.2">
      <c r="A12" s="80"/>
      <c r="B12" s="86" t="s">
        <v>36</v>
      </c>
      <c r="C12" s="66"/>
      <c r="D12" s="66"/>
      <c r="E12" s="66"/>
      <c r="F12" s="66"/>
      <c r="G12" s="66"/>
      <c r="H12" s="66"/>
      <c r="I12" s="66"/>
      <c r="J12" s="26">
        <f t="shared" si="0"/>
        <v>0</v>
      </c>
      <c r="K12" s="25">
        <f t="shared" si="1"/>
        <v>0</v>
      </c>
      <c r="L12" s="25">
        <f t="shared" si="2"/>
        <v>0</v>
      </c>
      <c r="M12" s="25">
        <f t="shared" si="3"/>
        <v>0</v>
      </c>
      <c r="N12" s="21">
        <f t="shared" si="4"/>
        <v>0</v>
      </c>
      <c r="O12" s="34" t="e">
        <f t="shared" si="5"/>
        <v>#DIV/0!</v>
      </c>
      <c r="R12" s="98"/>
      <c r="S12" s="98"/>
      <c r="T12" s="106"/>
      <c r="U12" s="93"/>
      <c r="V12" s="107"/>
      <c r="W12" s="107"/>
      <c r="X12" s="107"/>
      <c r="Y12" s="107"/>
      <c r="Z12" s="107"/>
      <c r="AA12" s="107"/>
      <c r="AB12" s="107"/>
      <c r="AC12" s="98"/>
      <c r="AD12" s="106"/>
      <c r="AE12" s="93"/>
      <c r="AF12" s="107"/>
      <c r="AG12" s="107"/>
      <c r="AH12" s="107"/>
      <c r="AI12" s="107"/>
      <c r="AJ12" s="107"/>
      <c r="AK12" s="107"/>
      <c r="AL12" s="107"/>
      <c r="AM12" s="98"/>
    </row>
    <row r="13" spans="1:39" x14ac:dyDescent="0.2">
      <c r="A13" s="80"/>
      <c r="B13" s="86" t="s">
        <v>88</v>
      </c>
      <c r="C13" s="66"/>
      <c r="D13" s="66"/>
      <c r="E13" s="66"/>
      <c r="F13" s="66"/>
      <c r="G13" s="66"/>
      <c r="H13" s="66"/>
      <c r="I13" s="66"/>
      <c r="J13" s="26">
        <f t="shared" si="0"/>
        <v>0</v>
      </c>
      <c r="K13" s="25">
        <f t="shared" si="1"/>
        <v>0</v>
      </c>
      <c r="L13" s="25">
        <f t="shared" si="2"/>
        <v>0</v>
      </c>
      <c r="M13" s="25">
        <f t="shared" si="3"/>
        <v>0</v>
      </c>
      <c r="N13" s="21">
        <f t="shared" si="4"/>
        <v>0</v>
      </c>
      <c r="O13" s="34" t="e">
        <f t="shared" si="5"/>
        <v>#DIV/0!</v>
      </c>
      <c r="R13" s="98"/>
      <c r="S13" s="98"/>
      <c r="T13" s="106"/>
      <c r="U13" s="93"/>
      <c r="V13" s="107"/>
      <c r="W13" s="107"/>
      <c r="X13" s="107"/>
      <c r="Y13" s="107"/>
      <c r="Z13" s="107"/>
      <c r="AA13" s="107"/>
      <c r="AB13" s="107"/>
      <c r="AC13" s="98"/>
      <c r="AD13" s="106"/>
      <c r="AE13" s="93"/>
      <c r="AF13" s="107"/>
      <c r="AG13" s="107"/>
      <c r="AH13" s="107"/>
      <c r="AI13" s="107"/>
      <c r="AJ13" s="107"/>
      <c r="AK13" s="107"/>
      <c r="AL13" s="107"/>
      <c r="AM13" s="98"/>
    </row>
    <row r="14" spans="1:39" x14ac:dyDescent="0.2">
      <c r="A14" s="80"/>
      <c r="B14" s="86" t="s">
        <v>96</v>
      </c>
      <c r="C14" s="66"/>
      <c r="D14" s="66"/>
      <c r="E14" s="66"/>
      <c r="F14" s="66"/>
      <c r="G14" s="66"/>
      <c r="H14" s="66"/>
      <c r="I14" s="66"/>
      <c r="J14" s="26">
        <f t="shared" si="0"/>
        <v>0</v>
      </c>
      <c r="K14" s="25">
        <f t="shared" si="1"/>
        <v>0</v>
      </c>
      <c r="L14" s="25">
        <f t="shared" si="2"/>
        <v>0</v>
      </c>
      <c r="M14" s="25">
        <f t="shared" si="3"/>
        <v>0</v>
      </c>
      <c r="N14" s="21">
        <f t="shared" si="4"/>
        <v>0</v>
      </c>
      <c r="O14" s="34" t="e">
        <f t="shared" si="5"/>
        <v>#DIV/0!</v>
      </c>
      <c r="R14" s="98"/>
      <c r="S14" s="98"/>
      <c r="T14" s="106"/>
      <c r="U14" s="93"/>
      <c r="V14" s="107"/>
      <c r="W14" s="107"/>
      <c r="X14" s="107"/>
      <c r="Y14" s="107"/>
      <c r="Z14" s="107"/>
      <c r="AA14" s="107"/>
      <c r="AB14" s="107"/>
      <c r="AC14" s="98"/>
      <c r="AD14" s="106"/>
      <c r="AE14" s="93"/>
      <c r="AF14" s="107"/>
      <c r="AG14" s="107"/>
      <c r="AH14" s="107"/>
      <c r="AI14" s="107"/>
      <c r="AJ14" s="107"/>
      <c r="AK14" s="107"/>
      <c r="AL14" s="107"/>
      <c r="AM14" s="98"/>
    </row>
    <row r="15" spans="1:39" x14ac:dyDescent="0.2">
      <c r="A15" s="80"/>
      <c r="B15" s="86" t="s">
        <v>97</v>
      </c>
      <c r="C15" s="66"/>
      <c r="D15" s="66"/>
      <c r="E15" s="66"/>
      <c r="F15" s="66"/>
      <c r="G15" s="66"/>
      <c r="H15" s="66"/>
      <c r="I15" s="66"/>
      <c r="J15" s="26">
        <f t="shared" si="0"/>
        <v>0</v>
      </c>
      <c r="K15" s="25">
        <f t="shared" si="1"/>
        <v>0</v>
      </c>
      <c r="L15" s="25">
        <f t="shared" si="2"/>
        <v>0</v>
      </c>
      <c r="M15" s="25">
        <f t="shared" si="3"/>
        <v>0</v>
      </c>
      <c r="N15" s="21">
        <f t="shared" si="4"/>
        <v>0</v>
      </c>
      <c r="O15" s="34" t="e">
        <f t="shared" si="5"/>
        <v>#DIV/0!</v>
      </c>
      <c r="R15" s="98"/>
      <c r="S15" s="98"/>
      <c r="T15" s="106"/>
      <c r="U15" s="93"/>
      <c r="V15" s="107"/>
      <c r="W15" s="107"/>
      <c r="X15" s="107"/>
      <c r="Y15" s="107"/>
      <c r="Z15" s="107"/>
      <c r="AA15" s="107"/>
      <c r="AB15" s="107"/>
      <c r="AC15" s="98"/>
      <c r="AD15" s="106"/>
      <c r="AE15" s="93"/>
      <c r="AF15" s="107"/>
      <c r="AG15" s="107"/>
      <c r="AH15" s="107"/>
      <c r="AI15" s="107"/>
      <c r="AJ15" s="107"/>
      <c r="AK15" s="107"/>
      <c r="AL15" s="107"/>
      <c r="AM15" s="98"/>
    </row>
    <row r="16" spans="1:39" x14ac:dyDescent="0.2">
      <c r="A16" s="81"/>
      <c r="B16" s="129" t="s">
        <v>147</v>
      </c>
      <c r="C16" s="66"/>
      <c r="D16" s="66"/>
      <c r="E16" s="66"/>
      <c r="F16" s="66"/>
      <c r="G16" s="66"/>
      <c r="H16" s="66"/>
      <c r="I16" s="66"/>
      <c r="J16" s="26"/>
      <c r="K16" s="25"/>
      <c r="L16" s="25"/>
      <c r="M16" s="25"/>
      <c r="N16" s="21"/>
      <c r="O16" s="34"/>
      <c r="R16" s="98"/>
      <c r="S16" s="98"/>
      <c r="T16" s="106"/>
      <c r="U16" s="93"/>
      <c r="V16" s="107"/>
      <c r="W16" s="107"/>
      <c r="X16" s="107"/>
      <c r="Y16" s="107"/>
      <c r="Z16" s="107"/>
      <c r="AA16" s="107"/>
      <c r="AB16" s="107"/>
      <c r="AC16" s="98"/>
      <c r="AD16" s="106"/>
      <c r="AE16" s="93"/>
      <c r="AF16" s="107"/>
      <c r="AG16" s="107"/>
      <c r="AH16" s="107"/>
      <c r="AI16" s="107"/>
      <c r="AJ16" s="107"/>
      <c r="AK16" s="107"/>
      <c r="AL16" s="107"/>
      <c r="AM16" s="98"/>
    </row>
    <row r="17" spans="1:39" ht="13.5" thickBot="1" x14ac:dyDescent="0.25">
      <c r="A17" s="81"/>
      <c r="B17" s="87" t="s">
        <v>116</v>
      </c>
      <c r="C17" s="66"/>
      <c r="D17" s="66"/>
      <c r="E17" s="66"/>
      <c r="F17" s="66"/>
      <c r="G17" s="66"/>
      <c r="H17" s="66"/>
      <c r="I17" s="66"/>
      <c r="J17" s="26">
        <f t="shared" si="0"/>
        <v>0</v>
      </c>
      <c r="K17" s="25">
        <f t="shared" si="1"/>
        <v>0</v>
      </c>
      <c r="L17" s="25">
        <f t="shared" si="2"/>
        <v>0</v>
      </c>
      <c r="M17" s="25">
        <f t="shared" si="3"/>
        <v>0</v>
      </c>
      <c r="N17" s="21">
        <f t="shared" si="4"/>
        <v>0</v>
      </c>
      <c r="O17" s="34" t="e">
        <f t="shared" si="5"/>
        <v>#DIV/0!</v>
      </c>
      <c r="R17" s="98"/>
      <c r="S17" s="98"/>
      <c r="T17" s="106"/>
      <c r="U17" s="108"/>
      <c r="V17" s="107"/>
      <c r="W17" s="107"/>
      <c r="X17" s="107"/>
      <c r="Y17" s="107"/>
      <c r="Z17" s="107"/>
      <c r="AA17" s="107"/>
      <c r="AB17" s="107"/>
      <c r="AC17" s="98"/>
      <c r="AD17" s="106"/>
      <c r="AE17" s="108"/>
      <c r="AF17" s="107"/>
      <c r="AG17" s="107"/>
      <c r="AH17" s="107"/>
      <c r="AI17" s="107"/>
      <c r="AJ17" s="107"/>
      <c r="AK17" s="107"/>
      <c r="AL17" s="107"/>
      <c r="AM17" s="98"/>
    </row>
    <row r="18" spans="1:39" ht="13.5" thickBot="1" x14ac:dyDescent="0.25">
      <c r="A18" s="69">
        <f>SUM(A7:A17)</f>
        <v>0</v>
      </c>
      <c r="B18" s="68" t="s">
        <v>55</v>
      </c>
      <c r="C18" s="47">
        <f t="shared" ref="C18:I18" si="6">SUM(C7:C17)</f>
        <v>0</v>
      </c>
      <c r="D18" s="47">
        <f t="shared" si="6"/>
        <v>0</v>
      </c>
      <c r="E18" s="47">
        <f t="shared" si="6"/>
        <v>0</v>
      </c>
      <c r="F18" s="47">
        <f t="shared" si="6"/>
        <v>0</v>
      </c>
      <c r="G18" s="47">
        <f t="shared" si="6"/>
        <v>0</v>
      </c>
      <c r="H18" s="48">
        <f t="shared" si="6"/>
        <v>0</v>
      </c>
      <c r="I18" s="49">
        <f t="shared" si="6"/>
        <v>0</v>
      </c>
      <c r="J18" s="27">
        <f t="shared" si="0"/>
        <v>0</v>
      </c>
      <c r="K18" s="25">
        <f t="shared" si="1"/>
        <v>0</v>
      </c>
      <c r="L18" s="25">
        <f t="shared" si="2"/>
        <v>0</v>
      </c>
      <c r="M18" s="25">
        <f t="shared" si="3"/>
        <v>0</v>
      </c>
      <c r="N18" s="21">
        <f t="shared" si="4"/>
        <v>0</v>
      </c>
      <c r="O18" s="34" t="e">
        <f t="shared" si="5"/>
        <v>#DIV/0!</v>
      </c>
      <c r="R18" s="98"/>
      <c r="S18" s="98"/>
      <c r="T18" s="98"/>
      <c r="U18" s="109"/>
      <c r="V18" s="110"/>
      <c r="W18" s="110"/>
      <c r="X18" s="110"/>
      <c r="Y18" s="110"/>
      <c r="Z18" s="110"/>
      <c r="AA18" s="111"/>
      <c r="AB18" s="111"/>
      <c r="AC18" s="98"/>
      <c r="AD18" s="98"/>
      <c r="AE18" s="109"/>
      <c r="AF18" s="110"/>
      <c r="AG18" s="110"/>
      <c r="AH18" s="110"/>
      <c r="AI18" s="110"/>
      <c r="AJ18" s="110"/>
      <c r="AK18" s="111"/>
      <c r="AL18" s="111"/>
      <c r="AM18" s="98"/>
    </row>
    <row r="19" spans="1:39" ht="13.5" thickBot="1" x14ac:dyDescent="0.25">
      <c r="H19" s="21"/>
      <c r="I19" s="21"/>
      <c r="R19" s="98"/>
      <c r="S19" s="98"/>
      <c r="T19" s="98"/>
      <c r="U19" s="98"/>
      <c r="V19" s="98"/>
      <c r="W19" s="98"/>
      <c r="X19" s="98"/>
      <c r="Y19" s="98"/>
      <c r="Z19" s="98"/>
      <c r="AA19" s="98"/>
      <c r="AB19" s="98"/>
      <c r="AC19" s="98"/>
      <c r="AD19" s="98"/>
      <c r="AE19" s="98"/>
      <c r="AF19" s="98"/>
      <c r="AG19" s="98"/>
      <c r="AH19" s="98"/>
      <c r="AI19" s="98"/>
      <c r="AJ19" s="98"/>
      <c r="AK19" s="98"/>
      <c r="AL19" s="98"/>
      <c r="AM19" s="98"/>
    </row>
    <row r="20" spans="1:39" ht="15.75" x14ac:dyDescent="0.25">
      <c r="A20" s="154" t="s">
        <v>148</v>
      </c>
      <c r="B20" s="155"/>
      <c r="C20" s="155"/>
      <c r="D20" s="155"/>
      <c r="E20" s="155"/>
      <c r="F20" s="155"/>
      <c r="G20" s="155"/>
      <c r="H20" s="155"/>
      <c r="I20" s="156"/>
      <c r="K20" t="s">
        <v>77</v>
      </c>
      <c r="L20" t="s">
        <v>80</v>
      </c>
      <c r="O20" t="s">
        <v>82</v>
      </c>
      <c r="P20" t="s">
        <v>81</v>
      </c>
      <c r="Q20" s="93"/>
      <c r="R20" s="95"/>
    </row>
    <row r="21" spans="1:39" x14ac:dyDescent="0.2">
      <c r="A21" s="132" t="s">
        <v>149</v>
      </c>
      <c r="B21" s="133"/>
      <c r="C21" s="133"/>
      <c r="D21" s="133"/>
      <c r="E21" s="133"/>
      <c r="F21" s="133"/>
      <c r="G21" s="133"/>
      <c r="H21" s="133"/>
      <c r="I21" s="134"/>
      <c r="K21">
        <v>150</v>
      </c>
      <c r="L21">
        <v>90</v>
      </c>
      <c r="M21" s="46">
        <f>L21*K21</f>
        <v>13500</v>
      </c>
      <c r="N21">
        <f>M21/60</f>
        <v>225</v>
      </c>
      <c r="Q21" s="93"/>
      <c r="R21" s="95"/>
    </row>
    <row r="22" spans="1:39" ht="13.5" thickBot="1" x14ac:dyDescent="0.25">
      <c r="A22" s="135" t="s">
        <v>89</v>
      </c>
      <c r="B22" s="136"/>
      <c r="C22" s="136"/>
      <c r="D22" s="136"/>
      <c r="E22" s="136"/>
      <c r="F22" s="136"/>
      <c r="G22" s="136"/>
      <c r="H22" s="136"/>
      <c r="I22" s="137"/>
      <c r="Q22" s="93"/>
      <c r="R22" s="95"/>
    </row>
    <row r="23" spans="1:39" ht="13.5" thickBot="1" x14ac:dyDescent="0.25">
      <c r="A23" s="138" t="s">
        <v>150</v>
      </c>
      <c r="B23" s="139"/>
      <c r="C23" s="139"/>
      <c r="D23" s="139"/>
      <c r="E23" s="139"/>
      <c r="F23" s="139"/>
      <c r="G23" s="139"/>
      <c r="H23" s="139"/>
      <c r="I23" s="140"/>
      <c r="Q23" s="93"/>
      <c r="R23" s="95"/>
    </row>
    <row r="24" spans="1:39" x14ac:dyDescent="0.2">
      <c r="A24" s="141"/>
      <c r="B24" s="142"/>
      <c r="C24" s="142"/>
      <c r="D24" s="142"/>
      <c r="E24" s="142"/>
      <c r="F24" s="142"/>
      <c r="G24" s="142"/>
      <c r="H24" s="142"/>
      <c r="I24" s="143"/>
      <c r="J24" t="e">
        <f>O4Estam</f>
        <v>#NAME?</v>
      </c>
      <c r="R24" s="98"/>
      <c r="S24" s="98"/>
      <c r="T24" s="114"/>
      <c r="U24" s="93"/>
      <c r="V24" s="107"/>
      <c r="W24" s="107"/>
      <c r="X24" s="107"/>
      <c r="Y24" s="107"/>
      <c r="Z24" s="107"/>
      <c r="AA24" s="107"/>
      <c r="AB24" s="107"/>
      <c r="AC24" s="98"/>
      <c r="AD24" s="106"/>
      <c r="AE24" s="93"/>
      <c r="AF24" s="107"/>
      <c r="AG24" s="107"/>
      <c r="AH24" s="107"/>
      <c r="AI24" s="107"/>
      <c r="AJ24" s="107"/>
      <c r="AK24" s="107"/>
      <c r="AL24" s="107"/>
      <c r="AM24" s="98"/>
    </row>
    <row r="25" spans="1:39" x14ac:dyDescent="0.2">
      <c r="A25" s="144"/>
      <c r="B25" s="145"/>
      <c r="C25" s="145"/>
      <c r="D25" s="145"/>
      <c r="E25" s="145"/>
      <c r="F25" s="145"/>
      <c r="G25" s="145"/>
      <c r="H25" s="145"/>
      <c r="I25" s="146"/>
      <c r="R25" s="98"/>
      <c r="S25" s="98"/>
      <c r="T25" s="106"/>
      <c r="U25" s="93"/>
      <c r="V25" s="107"/>
      <c r="W25" s="107"/>
      <c r="X25" s="107"/>
      <c r="Y25" s="107"/>
      <c r="Z25" s="107"/>
      <c r="AA25" s="107"/>
      <c r="AB25" s="107"/>
      <c r="AC25" s="98"/>
      <c r="AD25" s="106"/>
      <c r="AE25" s="93"/>
      <c r="AF25" s="107"/>
      <c r="AG25" s="107"/>
      <c r="AH25" s="107"/>
      <c r="AI25" s="107"/>
      <c r="AJ25" s="107"/>
      <c r="AK25" s="107"/>
      <c r="AL25" s="107"/>
      <c r="AM25" s="98"/>
    </row>
    <row r="26" spans="1:39" x14ac:dyDescent="0.2">
      <c r="A26" s="144"/>
      <c r="B26" s="145"/>
      <c r="C26" s="145"/>
      <c r="D26" s="145"/>
      <c r="E26" s="145"/>
      <c r="F26" s="145"/>
      <c r="G26" s="145"/>
      <c r="H26" s="145"/>
      <c r="I26" s="146"/>
      <c r="R26" s="98"/>
      <c r="S26" s="98"/>
      <c r="T26" s="106"/>
      <c r="U26" s="93"/>
      <c r="V26" s="107"/>
      <c r="W26" s="107"/>
      <c r="X26" s="107"/>
      <c r="Y26" s="107"/>
      <c r="Z26" s="107"/>
      <c r="AA26" s="107"/>
      <c r="AB26" s="107"/>
      <c r="AC26" s="98"/>
      <c r="AD26" s="106"/>
      <c r="AE26" s="93"/>
      <c r="AF26" s="107"/>
      <c r="AG26" s="107"/>
      <c r="AH26" s="107"/>
      <c r="AI26" s="107"/>
      <c r="AJ26" s="107"/>
      <c r="AK26" s="107"/>
      <c r="AL26" s="107"/>
      <c r="AM26" s="98"/>
    </row>
    <row r="27" spans="1:39" x14ac:dyDescent="0.2">
      <c r="A27" s="144"/>
      <c r="B27" s="145"/>
      <c r="C27" s="145"/>
      <c r="D27" s="145"/>
      <c r="E27" s="145"/>
      <c r="F27" s="145"/>
      <c r="G27" s="145"/>
      <c r="H27" s="145"/>
      <c r="I27" s="146"/>
      <c r="J27" t="s">
        <v>85</v>
      </c>
      <c r="K27" t="s">
        <v>94</v>
      </c>
      <c r="L27" t="s">
        <v>86</v>
      </c>
      <c r="R27" s="98"/>
      <c r="S27" s="98"/>
      <c r="T27" s="106"/>
      <c r="U27" s="93"/>
      <c r="V27" s="107"/>
      <c r="W27" s="107"/>
      <c r="X27" s="107"/>
      <c r="Y27" s="107"/>
      <c r="Z27" s="107"/>
      <c r="AA27" s="107"/>
      <c r="AB27" s="107"/>
      <c r="AC27" s="98"/>
      <c r="AD27" s="106"/>
      <c r="AE27" s="93"/>
      <c r="AF27" s="107"/>
      <c r="AG27" s="107"/>
      <c r="AH27" s="107"/>
      <c r="AI27" s="107"/>
      <c r="AJ27" s="107"/>
      <c r="AK27" s="107"/>
      <c r="AL27" s="107"/>
      <c r="AM27" s="98"/>
    </row>
    <row r="28" spans="1:39" x14ac:dyDescent="0.2">
      <c r="A28" s="144"/>
      <c r="B28" s="145"/>
      <c r="C28" s="145"/>
      <c r="D28" s="145"/>
      <c r="E28" s="145"/>
      <c r="F28" s="145"/>
      <c r="G28" s="145"/>
      <c r="H28" s="145"/>
      <c r="I28" s="146"/>
      <c r="J28">
        <v>13</v>
      </c>
      <c r="K28">
        <v>45</v>
      </c>
      <c r="L28">
        <f>K28*J28</f>
        <v>585</v>
      </c>
      <c r="R28" s="98"/>
      <c r="S28" s="98"/>
      <c r="T28" s="106"/>
      <c r="U28" s="93"/>
      <c r="V28" s="107"/>
      <c r="W28" s="107"/>
      <c r="X28" s="107"/>
      <c r="Y28" s="107"/>
      <c r="Z28" s="107"/>
      <c r="AA28" s="107"/>
      <c r="AB28" s="107"/>
      <c r="AC28" s="98"/>
      <c r="AD28" s="106"/>
      <c r="AE28" s="93"/>
      <c r="AF28" s="107"/>
      <c r="AG28" s="107"/>
      <c r="AH28" s="107"/>
      <c r="AI28" s="107"/>
      <c r="AJ28" s="107"/>
      <c r="AK28" s="107"/>
      <c r="AL28" s="107"/>
      <c r="AM28" s="98"/>
    </row>
    <row r="29" spans="1:39" ht="13.5" thickBot="1" x14ac:dyDescent="0.25">
      <c r="A29" s="147"/>
      <c r="B29" s="148"/>
      <c r="C29" s="148"/>
      <c r="D29" s="148"/>
      <c r="E29" s="148"/>
      <c r="F29" s="148"/>
      <c r="G29" s="148"/>
      <c r="H29" s="148"/>
      <c r="I29" s="149"/>
      <c r="J29">
        <v>13</v>
      </c>
      <c r="K29">
        <v>78</v>
      </c>
      <c r="L29">
        <f>K29*J29</f>
        <v>1014</v>
      </c>
      <c r="R29" s="98"/>
      <c r="S29" s="98"/>
      <c r="T29" s="106"/>
      <c r="U29" s="93"/>
      <c r="V29" s="107"/>
      <c r="W29" s="107"/>
      <c r="X29" s="107"/>
      <c r="Y29" s="107"/>
      <c r="Z29" s="107"/>
      <c r="AA29" s="107"/>
      <c r="AB29" s="107"/>
      <c r="AC29" s="98"/>
      <c r="AD29" s="106"/>
      <c r="AE29" s="93"/>
      <c r="AF29" s="107"/>
      <c r="AG29" s="107"/>
      <c r="AH29" s="107"/>
      <c r="AI29" s="107"/>
      <c r="AJ29" s="107"/>
      <c r="AK29" s="107"/>
      <c r="AL29" s="107"/>
      <c r="AM29" s="98"/>
    </row>
    <row r="30" spans="1:39" ht="13.5" thickBot="1" x14ac:dyDescent="0.25">
      <c r="A30" s="1"/>
      <c r="B30" s="1"/>
      <c r="C30" s="1"/>
      <c r="D30" s="1"/>
      <c r="E30" s="1"/>
      <c r="F30" s="1"/>
      <c r="G30" s="1"/>
      <c r="H30" s="1"/>
      <c r="I30" s="1"/>
      <c r="S30" s="98"/>
      <c r="T30" s="101"/>
      <c r="U30" s="102"/>
      <c r="V30" s="117"/>
      <c r="W30" s="117"/>
      <c r="X30" s="117"/>
      <c r="Y30" s="117"/>
      <c r="Z30" s="117"/>
      <c r="AA30" s="117"/>
      <c r="AB30" s="117"/>
      <c r="AC30" s="98"/>
      <c r="AD30" s="101"/>
      <c r="AE30" s="102"/>
      <c r="AF30" s="117"/>
      <c r="AG30" s="117"/>
      <c r="AH30" s="117"/>
      <c r="AI30" s="117"/>
      <c r="AJ30" s="117"/>
      <c r="AK30" s="117"/>
      <c r="AL30" s="117"/>
      <c r="AM30" s="98"/>
    </row>
    <row r="31" spans="1:39" ht="13.5" thickBot="1" x14ac:dyDescent="0.25">
      <c r="A31" s="161" t="s">
        <v>134</v>
      </c>
      <c r="B31" s="162"/>
      <c r="C31" s="162"/>
      <c r="D31" s="162"/>
      <c r="E31" s="162"/>
      <c r="F31" s="163"/>
      <c r="G31" s="164" t="s">
        <v>140</v>
      </c>
      <c r="H31" s="165"/>
      <c r="I31" s="166"/>
      <c r="S31" s="98"/>
      <c r="T31" s="101"/>
      <c r="U31" s="102"/>
      <c r="V31" s="117"/>
      <c r="W31" s="117"/>
      <c r="X31" s="117"/>
      <c r="Y31" s="117"/>
      <c r="Z31" s="117"/>
      <c r="AA31" s="117"/>
      <c r="AB31" s="117"/>
      <c r="AC31" s="98"/>
      <c r="AD31" s="101"/>
      <c r="AE31" s="102"/>
      <c r="AF31" s="117"/>
      <c r="AG31" s="117"/>
      <c r="AH31" s="117"/>
      <c r="AI31" s="117"/>
      <c r="AJ31" s="117"/>
      <c r="AK31" s="117"/>
      <c r="AL31" s="117"/>
      <c r="AM31" s="98"/>
    </row>
    <row r="32" spans="1:39" ht="13.5" thickBot="1" x14ac:dyDescent="0.25">
      <c r="A32" s="173" t="s">
        <v>135</v>
      </c>
      <c r="B32" s="173"/>
      <c r="C32" s="120" t="s">
        <v>136</v>
      </c>
      <c r="D32" s="121" t="s">
        <v>137</v>
      </c>
      <c r="E32" s="173" t="s">
        <v>138</v>
      </c>
      <c r="F32" s="173"/>
      <c r="G32" s="167"/>
      <c r="H32" s="168"/>
      <c r="I32" s="169"/>
      <c r="S32" s="98"/>
      <c r="T32" s="101"/>
      <c r="U32" s="102"/>
      <c r="V32" s="117"/>
      <c r="W32" s="117"/>
      <c r="X32" s="117"/>
      <c r="Y32" s="117"/>
      <c r="Z32" s="117"/>
      <c r="AA32" s="117"/>
      <c r="AB32" s="117"/>
      <c r="AC32" s="98"/>
      <c r="AD32" s="101"/>
      <c r="AE32" s="102"/>
      <c r="AF32" s="117"/>
      <c r="AG32" s="117"/>
      <c r="AH32" s="117"/>
      <c r="AI32" s="117"/>
      <c r="AJ32" s="117"/>
      <c r="AK32" s="117"/>
      <c r="AL32" s="117"/>
      <c r="AM32" s="98"/>
    </row>
    <row r="33" spans="1:39" ht="14.25" thickTop="1" thickBot="1" x14ac:dyDescent="0.25">
      <c r="A33" s="175" t="s">
        <v>139</v>
      </c>
      <c r="B33" s="175"/>
      <c r="C33" s="122" t="s">
        <v>139</v>
      </c>
      <c r="D33" s="123"/>
      <c r="E33" s="176"/>
      <c r="F33" s="177"/>
      <c r="G33" s="170"/>
      <c r="H33" s="171"/>
      <c r="I33" s="172"/>
      <c r="S33" s="98"/>
      <c r="T33" s="101"/>
      <c r="U33" s="102"/>
      <c r="V33" s="117"/>
      <c r="W33" s="117"/>
      <c r="X33" s="117"/>
      <c r="Y33" s="117"/>
      <c r="Z33" s="117"/>
      <c r="AA33" s="117"/>
      <c r="AB33" s="117"/>
      <c r="AC33" s="98"/>
      <c r="AD33" s="101"/>
      <c r="AE33" s="102"/>
      <c r="AF33" s="117"/>
      <c r="AG33" s="117"/>
      <c r="AH33" s="117"/>
      <c r="AI33" s="117"/>
      <c r="AJ33" s="117"/>
      <c r="AK33" s="117"/>
      <c r="AL33" s="117"/>
      <c r="AM33" s="98"/>
    </row>
    <row r="34" spans="1:39" x14ac:dyDescent="0.2">
      <c r="A34" s="1"/>
      <c r="B34" s="1"/>
      <c r="C34" s="1"/>
      <c r="D34" s="1"/>
      <c r="E34" s="1"/>
      <c r="F34" s="1"/>
      <c r="G34" s="1"/>
      <c r="H34" s="1"/>
      <c r="I34" s="1"/>
      <c r="S34" s="98"/>
      <c r="T34" s="101"/>
      <c r="U34" s="102"/>
      <c r="V34" s="117"/>
      <c r="W34" s="117"/>
      <c r="X34" s="117"/>
      <c r="Y34" s="117"/>
      <c r="Z34" s="117"/>
      <c r="AA34" s="117"/>
      <c r="AB34" s="117"/>
      <c r="AC34" s="98"/>
      <c r="AD34" s="101"/>
      <c r="AE34" s="102"/>
      <c r="AF34" s="117"/>
      <c r="AG34" s="117"/>
      <c r="AH34" s="117"/>
      <c r="AI34" s="117"/>
      <c r="AJ34" s="117"/>
      <c r="AK34" s="117"/>
      <c r="AL34" s="117"/>
      <c r="AM34" s="98"/>
    </row>
    <row r="35" spans="1:39" x14ac:dyDescent="0.2">
      <c r="A35" s="1"/>
      <c r="B35" s="1"/>
      <c r="C35" s="1"/>
      <c r="D35" s="131" t="s">
        <v>139</v>
      </c>
      <c r="E35" s="1"/>
      <c r="F35" s="1"/>
      <c r="G35" s="1"/>
      <c r="H35" s="1"/>
      <c r="I35" s="1"/>
      <c r="R35" s="98"/>
      <c r="S35" s="98"/>
      <c r="T35" s="101"/>
      <c r="U35" s="102"/>
      <c r="V35" s="91"/>
      <c r="W35" s="91"/>
      <c r="X35" s="91"/>
      <c r="Y35" s="91"/>
      <c r="Z35" s="91"/>
      <c r="AA35" s="91"/>
      <c r="AB35" s="91"/>
      <c r="AC35" s="98"/>
      <c r="AD35" s="101"/>
      <c r="AE35" s="102"/>
      <c r="AF35" s="91"/>
      <c r="AG35" s="91"/>
      <c r="AH35" s="91"/>
      <c r="AI35" s="91"/>
      <c r="AJ35" s="91"/>
      <c r="AK35" s="91"/>
      <c r="AL35" s="91"/>
      <c r="AM35" s="98"/>
    </row>
    <row r="36" spans="1:39" x14ac:dyDescent="0.2">
      <c r="A36" s="3" t="s">
        <v>47</v>
      </c>
      <c r="B36" s="1"/>
      <c r="C36" s="1"/>
      <c r="D36" s="1"/>
      <c r="E36" s="1"/>
      <c r="F36" s="1"/>
      <c r="G36" s="1"/>
      <c r="H36" s="1"/>
      <c r="I36" s="1"/>
      <c r="R36" s="98"/>
      <c r="S36" s="98"/>
      <c r="T36" s="98"/>
      <c r="U36" s="98"/>
      <c r="V36" s="98"/>
      <c r="W36" s="98"/>
      <c r="X36" s="98"/>
      <c r="Y36" s="98"/>
      <c r="Z36" s="103"/>
      <c r="AA36" s="98"/>
      <c r="AB36" s="98"/>
      <c r="AC36" s="98"/>
      <c r="AD36" s="98"/>
      <c r="AE36" s="98"/>
      <c r="AF36" s="98"/>
      <c r="AG36" s="98"/>
      <c r="AH36" s="98"/>
      <c r="AI36" s="98"/>
      <c r="AJ36" s="103"/>
      <c r="AK36" s="98"/>
      <c r="AL36" s="98"/>
      <c r="AM36" s="98"/>
    </row>
    <row r="37" spans="1:39" x14ac:dyDescent="0.2">
      <c r="A37" s="1" t="s">
        <v>18</v>
      </c>
      <c r="B37" s="1"/>
      <c r="C37" s="1"/>
      <c r="D37" s="1"/>
      <c r="E37" s="1"/>
      <c r="F37" s="1"/>
      <c r="G37" s="1"/>
      <c r="H37" s="1"/>
      <c r="I37" s="1"/>
      <c r="R37" s="98"/>
      <c r="S37" s="98"/>
      <c r="T37" s="106"/>
      <c r="U37" s="93"/>
      <c r="V37" s="107"/>
      <c r="W37" s="107"/>
      <c r="X37" s="107"/>
      <c r="Y37" s="107"/>
      <c r="Z37" s="107"/>
      <c r="AA37" s="107"/>
      <c r="AB37" s="107"/>
      <c r="AC37" s="98"/>
      <c r="AD37" s="106"/>
      <c r="AE37" s="93"/>
      <c r="AF37" s="107"/>
      <c r="AG37" s="107"/>
      <c r="AH37" s="107"/>
      <c r="AI37" s="107"/>
      <c r="AJ37" s="107"/>
      <c r="AK37" s="107"/>
      <c r="AL37" s="107"/>
      <c r="AM37" s="98"/>
    </row>
    <row r="38" spans="1:39" x14ac:dyDescent="0.2">
      <c r="A38" s="1" t="s">
        <v>34</v>
      </c>
      <c r="B38" s="1"/>
      <c r="C38" s="1"/>
      <c r="D38" s="1"/>
      <c r="E38" s="1"/>
      <c r="F38" s="1"/>
      <c r="G38" s="1"/>
      <c r="H38" s="1"/>
      <c r="I38" s="1"/>
      <c r="R38" s="98"/>
      <c r="S38" s="98"/>
      <c r="T38" s="106"/>
      <c r="U38" s="93"/>
      <c r="V38" s="107"/>
      <c r="W38" s="107"/>
      <c r="X38" s="107"/>
      <c r="Y38" s="107"/>
      <c r="Z38" s="107"/>
      <c r="AA38" s="107"/>
      <c r="AB38" s="107"/>
      <c r="AC38" s="98"/>
      <c r="AD38" s="106"/>
      <c r="AE38" s="93"/>
      <c r="AF38" s="107"/>
      <c r="AG38" s="107"/>
      <c r="AH38" s="107"/>
      <c r="AI38" s="107"/>
      <c r="AJ38" s="107"/>
      <c r="AK38" s="107"/>
      <c r="AL38" s="107"/>
      <c r="AM38" s="98"/>
    </row>
    <row r="39" spans="1:39" x14ac:dyDescent="0.2">
      <c r="A39" s="90" t="s">
        <v>132</v>
      </c>
      <c r="R39" s="98"/>
      <c r="S39" s="98"/>
      <c r="T39" s="106"/>
      <c r="U39" s="93"/>
      <c r="V39" s="107"/>
      <c r="W39" s="107"/>
      <c r="X39" s="107"/>
      <c r="Y39" s="107"/>
      <c r="Z39" s="107"/>
      <c r="AA39" s="107"/>
      <c r="AB39" s="107"/>
      <c r="AC39" s="98"/>
      <c r="AD39" s="106"/>
      <c r="AE39" s="93"/>
      <c r="AF39" s="107"/>
      <c r="AG39" s="107"/>
      <c r="AH39" s="107"/>
      <c r="AI39" s="107"/>
      <c r="AJ39" s="107"/>
      <c r="AK39" s="107"/>
      <c r="AL39" s="107"/>
      <c r="AM39" s="98"/>
    </row>
    <row r="40" spans="1:39" x14ac:dyDescent="0.2">
      <c r="A40" s="2"/>
      <c r="R40" s="98"/>
      <c r="S40" s="98"/>
      <c r="T40" s="106"/>
      <c r="U40" s="93"/>
      <c r="V40" s="107"/>
      <c r="W40" s="107"/>
      <c r="X40" s="107"/>
      <c r="Y40" s="107"/>
      <c r="Z40" s="107"/>
      <c r="AA40" s="107"/>
      <c r="AB40" s="107"/>
      <c r="AC40" s="98"/>
      <c r="AD40" s="106"/>
      <c r="AE40" s="93"/>
      <c r="AF40" s="107"/>
      <c r="AG40" s="107"/>
      <c r="AH40" s="107"/>
      <c r="AI40" s="107"/>
      <c r="AJ40" s="107"/>
      <c r="AK40" s="107"/>
      <c r="AL40" s="107"/>
      <c r="AM40" s="98"/>
    </row>
    <row r="41" spans="1:39" x14ac:dyDescent="0.2">
      <c r="A41" s="158" t="s">
        <v>16</v>
      </c>
      <c r="B41" s="158"/>
      <c r="C41" s="158"/>
      <c r="D41" s="158"/>
      <c r="E41" s="158"/>
      <c r="F41" s="158"/>
      <c r="G41" s="158"/>
      <c r="H41" s="158"/>
      <c r="I41" s="158"/>
      <c r="R41" s="98"/>
      <c r="S41" s="98"/>
      <c r="T41" s="106"/>
      <c r="U41" s="93"/>
      <c r="V41" s="107"/>
      <c r="W41" s="107"/>
      <c r="X41" s="107"/>
      <c r="Y41" s="107"/>
      <c r="Z41" s="107"/>
      <c r="AA41" s="107"/>
      <c r="AB41" s="107"/>
      <c r="AC41" s="98"/>
      <c r="AD41" s="106"/>
      <c r="AE41" s="93"/>
      <c r="AF41" s="107"/>
      <c r="AG41" s="107"/>
      <c r="AH41" s="107"/>
      <c r="AI41" s="107"/>
      <c r="AJ41" s="107"/>
      <c r="AK41" s="107"/>
      <c r="AL41" s="107"/>
      <c r="AM41" s="98"/>
    </row>
    <row r="42" spans="1:39" x14ac:dyDescent="0.2">
      <c r="A42" s="65"/>
      <c r="B42" s="76" t="s">
        <v>117</v>
      </c>
      <c r="C42" s="77" t="s">
        <v>118</v>
      </c>
      <c r="D42" s="65"/>
      <c r="E42" s="65"/>
      <c r="F42" s="65"/>
      <c r="G42" s="65"/>
      <c r="H42" s="65"/>
      <c r="I42" s="65"/>
      <c r="R42" s="98"/>
      <c r="S42" s="98"/>
      <c r="T42" s="106"/>
      <c r="U42" s="93"/>
      <c r="V42" s="107"/>
      <c r="W42" s="107"/>
      <c r="X42" s="107"/>
      <c r="Y42" s="107"/>
      <c r="Z42" s="107"/>
      <c r="AA42" s="107"/>
      <c r="AB42" s="107"/>
      <c r="AC42" s="98"/>
      <c r="AD42" s="106"/>
      <c r="AE42" s="93"/>
      <c r="AF42" s="107"/>
      <c r="AG42" s="107"/>
      <c r="AH42" s="107"/>
      <c r="AI42" s="107"/>
      <c r="AJ42" s="107"/>
      <c r="AK42" s="107"/>
      <c r="AL42" s="107"/>
      <c r="AM42" s="98"/>
    </row>
    <row r="43" spans="1:39" x14ac:dyDescent="0.2">
      <c r="A43" s="65"/>
      <c r="B43" s="19" t="s">
        <v>119</v>
      </c>
      <c r="C43" s="77" t="s">
        <v>121</v>
      </c>
      <c r="D43" s="65"/>
      <c r="E43" s="65"/>
      <c r="F43" s="65"/>
      <c r="G43" s="65"/>
      <c r="H43" s="65"/>
      <c r="I43" s="65"/>
      <c r="R43" s="98"/>
      <c r="S43" s="98"/>
      <c r="T43" s="106"/>
      <c r="U43" s="93"/>
      <c r="V43" s="107"/>
      <c r="W43" s="107"/>
      <c r="X43" s="107"/>
      <c r="Y43" s="107"/>
      <c r="Z43" s="107"/>
      <c r="AA43" s="107"/>
      <c r="AB43" s="107"/>
      <c r="AC43" s="98"/>
      <c r="AD43" s="106"/>
      <c r="AE43" s="93"/>
      <c r="AF43" s="107"/>
      <c r="AG43" s="107"/>
      <c r="AH43" s="107"/>
      <c r="AI43" s="107"/>
      <c r="AJ43" s="107"/>
      <c r="AK43" s="107"/>
      <c r="AL43" s="107"/>
      <c r="AM43" s="98"/>
    </row>
    <row r="44" spans="1:39" x14ac:dyDescent="0.2">
      <c r="A44" s="65"/>
      <c r="B44" s="65"/>
      <c r="C44" s="65"/>
      <c r="D44" s="65"/>
      <c r="E44" s="65"/>
      <c r="F44" s="65"/>
      <c r="G44" s="65"/>
      <c r="H44" s="65"/>
      <c r="I44" s="65"/>
      <c r="R44" s="98"/>
      <c r="S44" s="98"/>
      <c r="T44" s="106"/>
      <c r="U44" s="93"/>
      <c r="V44" s="107"/>
      <c r="W44" s="107"/>
      <c r="X44" s="107"/>
      <c r="Y44" s="107"/>
      <c r="Z44" s="107"/>
      <c r="AA44" s="107"/>
      <c r="AB44" s="107"/>
      <c r="AC44" s="98"/>
      <c r="AD44" s="106"/>
      <c r="AE44" s="93"/>
      <c r="AF44" s="107"/>
      <c r="AG44" s="107"/>
      <c r="AH44" s="107"/>
      <c r="AI44" s="107"/>
      <c r="AJ44" s="107"/>
      <c r="AK44" s="107"/>
      <c r="AL44" s="107"/>
      <c r="AM44" s="98"/>
    </row>
    <row r="45" spans="1:39" x14ac:dyDescent="0.2">
      <c r="B45" s="17" t="s">
        <v>1</v>
      </c>
      <c r="C45" s="4" t="s">
        <v>99</v>
      </c>
      <c r="D45" s="4"/>
      <c r="E45" s="4"/>
      <c r="F45" s="4"/>
      <c r="G45" s="4"/>
      <c r="H45" s="4"/>
      <c r="I45" s="4"/>
      <c r="R45" s="98"/>
      <c r="S45" s="98"/>
      <c r="T45" s="106"/>
      <c r="U45" s="93"/>
      <c r="V45" s="107"/>
      <c r="W45" s="107"/>
      <c r="X45" s="107"/>
      <c r="Y45" s="107"/>
      <c r="Z45" s="107"/>
      <c r="AA45" s="107"/>
      <c r="AB45" s="107"/>
      <c r="AC45" s="98"/>
      <c r="AD45" s="106"/>
      <c r="AE45" s="93"/>
      <c r="AF45" s="107"/>
      <c r="AG45" s="107"/>
      <c r="AH45" s="107"/>
      <c r="AI45" s="107"/>
      <c r="AJ45" s="107"/>
      <c r="AK45" s="107"/>
      <c r="AL45" s="107"/>
      <c r="AM45" s="98"/>
    </row>
    <row r="46" spans="1:39" x14ac:dyDescent="0.2">
      <c r="B46" s="17"/>
      <c r="C46" s="4" t="s">
        <v>100</v>
      </c>
      <c r="D46" s="4"/>
      <c r="E46" s="4"/>
      <c r="F46" s="4"/>
      <c r="G46" s="4"/>
      <c r="H46" s="4"/>
      <c r="I46" s="4"/>
      <c r="R46" s="98"/>
      <c r="S46" s="98"/>
      <c r="T46" s="106"/>
      <c r="U46" s="108"/>
      <c r="V46" s="107"/>
      <c r="W46" s="107"/>
      <c r="X46" s="107"/>
      <c r="Y46" s="107"/>
      <c r="Z46" s="107"/>
      <c r="AA46" s="107"/>
      <c r="AB46" s="107"/>
      <c r="AC46" s="98"/>
      <c r="AD46" s="106"/>
      <c r="AE46" s="108"/>
      <c r="AF46" s="107"/>
      <c r="AG46" s="107"/>
      <c r="AH46" s="107"/>
      <c r="AI46" s="107"/>
      <c r="AJ46" s="107"/>
      <c r="AK46" s="107"/>
      <c r="AL46" s="107"/>
      <c r="AM46" s="98"/>
    </row>
    <row r="47" spans="1:39" x14ac:dyDescent="0.2">
      <c r="B47" s="17"/>
      <c r="C47" s="4" t="s">
        <v>101</v>
      </c>
      <c r="D47" s="4"/>
      <c r="E47" s="4"/>
      <c r="F47" s="4"/>
      <c r="G47" s="4"/>
      <c r="H47" s="4"/>
      <c r="I47" s="4"/>
      <c r="R47" s="98"/>
      <c r="S47" s="98"/>
      <c r="T47" s="98"/>
      <c r="U47" s="109"/>
      <c r="V47" s="110"/>
      <c r="W47" s="110"/>
      <c r="X47" s="110"/>
      <c r="Y47" s="110"/>
      <c r="Z47" s="110"/>
      <c r="AA47" s="111"/>
      <c r="AB47" s="111"/>
      <c r="AC47" s="98"/>
      <c r="AD47" s="98"/>
      <c r="AE47" s="109"/>
      <c r="AF47" s="110"/>
      <c r="AG47" s="110"/>
      <c r="AH47" s="110"/>
      <c r="AI47" s="110"/>
      <c r="AJ47" s="110"/>
      <c r="AK47" s="111"/>
      <c r="AL47" s="111"/>
      <c r="AM47" s="98"/>
    </row>
    <row r="48" spans="1:39" x14ac:dyDescent="0.2">
      <c r="B48" s="17"/>
      <c r="C48" s="4"/>
      <c r="D48" s="4"/>
      <c r="E48" s="4"/>
      <c r="F48" s="4"/>
      <c r="G48" s="4"/>
      <c r="H48" s="4"/>
      <c r="I48" s="4"/>
      <c r="R48" s="98"/>
      <c r="S48" s="98"/>
      <c r="T48" s="98"/>
      <c r="U48" s="98"/>
      <c r="V48" s="98"/>
      <c r="W48" s="98"/>
      <c r="X48" s="98"/>
      <c r="Y48" s="98"/>
      <c r="Z48" s="98"/>
      <c r="AA48" s="98"/>
      <c r="AB48" s="98"/>
      <c r="AC48" s="98"/>
      <c r="AD48" s="98"/>
      <c r="AE48" s="98"/>
      <c r="AF48" s="98"/>
      <c r="AG48" s="98"/>
      <c r="AH48" s="98"/>
      <c r="AI48" s="98"/>
      <c r="AJ48" s="98"/>
      <c r="AK48" s="98"/>
      <c r="AL48" s="98"/>
      <c r="AM48" s="98"/>
    </row>
    <row r="49" spans="2:39" ht="15.75" x14ac:dyDescent="0.25">
      <c r="B49" s="17" t="s">
        <v>17</v>
      </c>
      <c r="C49" s="4" t="s">
        <v>44</v>
      </c>
      <c r="D49" s="4"/>
      <c r="E49" s="4"/>
      <c r="F49" s="4"/>
      <c r="G49" s="4"/>
      <c r="H49" s="4"/>
      <c r="I49" s="4"/>
      <c r="R49" s="98"/>
      <c r="S49" s="98"/>
      <c r="T49" s="183"/>
      <c r="U49" s="183"/>
      <c r="V49" s="99"/>
      <c r="W49" s="97"/>
      <c r="X49" s="97"/>
      <c r="Y49" s="97"/>
      <c r="Z49" s="97"/>
      <c r="AA49" s="97"/>
      <c r="AB49" s="97"/>
      <c r="AC49" s="98"/>
      <c r="AD49" s="183"/>
      <c r="AE49" s="183"/>
      <c r="AF49" s="99"/>
      <c r="AG49" s="97"/>
      <c r="AH49" s="97"/>
      <c r="AI49" s="97"/>
      <c r="AJ49" s="97"/>
      <c r="AK49" s="97"/>
      <c r="AL49" s="97"/>
      <c r="AM49" s="98"/>
    </row>
    <row r="50" spans="2:39" ht="15.75" x14ac:dyDescent="0.25">
      <c r="B50" s="19" t="s">
        <v>49</v>
      </c>
      <c r="C50" s="4" t="s">
        <v>51</v>
      </c>
      <c r="D50" s="4"/>
      <c r="E50" s="4"/>
      <c r="F50" s="4"/>
      <c r="G50" s="4"/>
      <c r="H50" s="4"/>
      <c r="I50" s="4"/>
      <c r="R50" s="98"/>
      <c r="S50" s="100"/>
      <c r="T50" s="101"/>
      <c r="U50" s="101"/>
      <c r="V50" s="91"/>
      <c r="W50" s="91"/>
      <c r="X50" s="91"/>
      <c r="Y50" s="91"/>
      <c r="Z50" s="91"/>
      <c r="AA50" s="91"/>
      <c r="AB50" s="91"/>
      <c r="AC50" s="100"/>
      <c r="AD50" s="101"/>
      <c r="AE50" s="101"/>
      <c r="AF50" s="91"/>
      <c r="AG50" s="91"/>
      <c r="AH50" s="91"/>
      <c r="AI50" s="91"/>
      <c r="AJ50" s="91"/>
      <c r="AK50" s="91"/>
      <c r="AL50" s="91"/>
      <c r="AM50" s="98"/>
    </row>
    <row r="51" spans="2:39" x14ac:dyDescent="0.2">
      <c r="B51" s="19" t="s">
        <v>50</v>
      </c>
      <c r="C51" s="4" t="s">
        <v>52</v>
      </c>
      <c r="D51" s="4"/>
      <c r="E51" s="4"/>
      <c r="F51" s="4"/>
      <c r="G51" s="4"/>
      <c r="H51" s="4"/>
      <c r="I51" s="4"/>
      <c r="R51" s="98"/>
      <c r="S51" s="98"/>
      <c r="T51" s="101"/>
      <c r="U51" s="102"/>
      <c r="V51" s="91"/>
      <c r="W51" s="91"/>
      <c r="X51" s="91"/>
      <c r="Y51" s="91"/>
      <c r="Z51" s="91"/>
      <c r="AA51" s="91"/>
      <c r="AB51" s="91"/>
      <c r="AC51" s="98"/>
      <c r="AD51" s="101"/>
      <c r="AE51" s="102"/>
      <c r="AF51" s="91"/>
      <c r="AG51" s="91"/>
      <c r="AH51" s="91"/>
      <c r="AI51" s="91"/>
      <c r="AJ51" s="91"/>
      <c r="AK51" s="91"/>
      <c r="AL51" s="91"/>
      <c r="AM51" s="98"/>
    </row>
    <row r="52" spans="2:39" x14ac:dyDescent="0.2">
      <c r="B52" s="17"/>
      <c r="C52" s="4"/>
      <c r="D52" s="4"/>
      <c r="E52" s="4"/>
      <c r="F52" s="4"/>
      <c r="G52" s="4"/>
      <c r="H52" s="4"/>
      <c r="I52" s="4"/>
      <c r="R52" s="98"/>
      <c r="S52" s="98"/>
      <c r="T52" s="98"/>
      <c r="U52" s="98"/>
      <c r="V52" s="98"/>
      <c r="W52" s="98"/>
      <c r="X52" s="98"/>
      <c r="Y52" s="98"/>
      <c r="Z52" s="103"/>
      <c r="AA52" s="98"/>
      <c r="AB52" s="98"/>
      <c r="AC52" s="98"/>
      <c r="AD52" s="98"/>
      <c r="AE52" s="98"/>
      <c r="AF52" s="98"/>
      <c r="AG52" s="98"/>
      <c r="AH52" s="98"/>
      <c r="AI52" s="98"/>
      <c r="AJ52" s="103"/>
      <c r="AK52" s="98"/>
      <c r="AL52" s="98"/>
      <c r="AM52" s="98"/>
    </row>
    <row r="53" spans="2:39" x14ac:dyDescent="0.2">
      <c r="B53" s="17" t="s">
        <v>19</v>
      </c>
      <c r="C53" s="4" t="s">
        <v>20</v>
      </c>
      <c r="D53" s="4"/>
      <c r="E53" s="4"/>
      <c r="F53" s="4"/>
      <c r="G53" s="4"/>
      <c r="H53" s="4"/>
      <c r="I53" s="4"/>
      <c r="R53" s="98"/>
      <c r="S53" s="98"/>
      <c r="T53" s="106"/>
      <c r="U53" s="93"/>
      <c r="V53" s="107"/>
      <c r="W53" s="107"/>
      <c r="X53" s="107"/>
      <c r="Y53" s="107"/>
      <c r="Z53" s="107"/>
      <c r="AA53" s="107"/>
      <c r="AB53" s="107"/>
      <c r="AC53" s="98"/>
      <c r="AD53" s="106"/>
      <c r="AE53" s="93"/>
      <c r="AF53" s="107"/>
      <c r="AG53" s="107"/>
      <c r="AH53" s="107"/>
      <c r="AI53" s="107"/>
      <c r="AJ53" s="107"/>
      <c r="AK53" s="107"/>
      <c r="AL53" s="107"/>
      <c r="AM53" s="98"/>
    </row>
    <row r="54" spans="2:39" x14ac:dyDescent="0.2">
      <c r="B54" s="17"/>
      <c r="C54" s="4" t="s">
        <v>48</v>
      </c>
      <c r="D54" s="4"/>
      <c r="E54" s="4"/>
      <c r="F54" s="4"/>
      <c r="G54" s="4"/>
      <c r="H54" s="4"/>
      <c r="I54" s="4"/>
      <c r="R54" s="98"/>
      <c r="S54" s="98"/>
      <c r="T54" s="106"/>
      <c r="U54" s="93"/>
      <c r="V54" s="107"/>
      <c r="W54" s="107"/>
      <c r="X54" s="107"/>
      <c r="Y54" s="107"/>
      <c r="Z54" s="107"/>
      <c r="AA54" s="107"/>
      <c r="AB54" s="107"/>
      <c r="AC54" s="98"/>
      <c r="AD54" s="106"/>
      <c r="AE54" s="93"/>
      <c r="AF54" s="107"/>
      <c r="AG54" s="107"/>
      <c r="AH54" s="107"/>
      <c r="AI54" s="107"/>
      <c r="AJ54" s="107"/>
      <c r="AK54" s="107"/>
      <c r="AL54" s="107"/>
      <c r="AM54" s="98"/>
    </row>
    <row r="55" spans="2:39" x14ac:dyDescent="0.2">
      <c r="B55" s="17"/>
      <c r="C55" s="4" t="s">
        <v>45</v>
      </c>
      <c r="R55" s="98"/>
      <c r="S55" s="98"/>
      <c r="T55" s="106"/>
      <c r="U55" s="93"/>
      <c r="V55" s="107"/>
      <c r="W55" s="107"/>
      <c r="X55" s="107"/>
      <c r="Y55" s="107"/>
      <c r="Z55" s="107"/>
      <c r="AA55" s="107"/>
      <c r="AB55" s="107"/>
      <c r="AC55" s="98"/>
      <c r="AD55" s="106"/>
      <c r="AE55" s="93"/>
      <c r="AF55" s="107"/>
      <c r="AG55" s="107"/>
      <c r="AH55" s="107"/>
      <c r="AI55" s="107"/>
      <c r="AJ55" s="107"/>
      <c r="AK55" s="107"/>
      <c r="AL55" s="107"/>
      <c r="AM55" s="98"/>
    </row>
    <row r="56" spans="2:39" ht="13.5" thickBot="1" x14ac:dyDescent="0.25">
      <c r="B56" s="17"/>
      <c r="C56" s="4"/>
      <c r="R56" s="98"/>
      <c r="S56" s="98"/>
      <c r="T56" s="106"/>
      <c r="U56" s="93"/>
      <c r="V56" s="107"/>
      <c r="W56" s="107"/>
      <c r="X56" s="107"/>
      <c r="Y56" s="107"/>
      <c r="Z56" s="107"/>
      <c r="AA56" s="107"/>
      <c r="AB56" s="107"/>
      <c r="AC56" s="98"/>
      <c r="AD56" s="106"/>
      <c r="AE56" s="93"/>
      <c r="AF56" s="107"/>
      <c r="AG56" s="107"/>
      <c r="AH56" s="107"/>
      <c r="AI56" s="107"/>
      <c r="AJ56" s="107"/>
      <c r="AK56" s="107"/>
      <c r="AL56" s="107"/>
      <c r="AM56" s="98"/>
    </row>
    <row r="57" spans="2:39" x14ac:dyDescent="0.2">
      <c r="B57" s="20" t="s">
        <v>53</v>
      </c>
      <c r="C57" s="10" t="s">
        <v>26</v>
      </c>
      <c r="D57" s="11" t="s">
        <v>21</v>
      </c>
      <c r="E57" s="11" t="s">
        <v>22</v>
      </c>
      <c r="F57" s="11" t="s">
        <v>23</v>
      </c>
      <c r="G57" s="11" t="s">
        <v>24</v>
      </c>
      <c r="H57" s="11" t="s">
        <v>25</v>
      </c>
      <c r="I57" s="12" t="s">
        <v>28</v>
      </c>
      <c r="R57" s="98"/>
      <c r="S57" s="98"/>
      <c r="T57" s="106"/>
      <c r="U57" s="93"/>
      <c r="V57" s="107"/>
      <c r="W57" s="107"/>
      <c r="X57" s="107"/>
      <c r="Y57" s="107"/>
      <c r="Z57" s="107"/>
      <c r="AA57" s="107"/>
      <c r="AB57" s="107"/>
      <c r="AC57" s="98"/>
      <c r="AD57" s="106"/>
      <c r="AE57" s="93"/>
      <c r="AF57" s="107"/>
      <c r="AG57" s="107"/>
      <c r="AH57" s="107"/>
      <c r="AI57" s="107"/>
      <c r="AJ57" s="107"/>
      <c r="AK57" s="107"/>
      <c r="AL57" s="107"/>
      <c r="AM57" s="98"/>
    </row>
    <row r="58" spans="2:39" ht="13.5" thickBot="1" x14ac:dyDescent="0.25">
      <c r="B58" s="17"/>
      <c r="C58" s="15" t="s">
        <v>27</v>
      </c>
      <c r="D58" s="13">
        <v>13</v>
      </c>
      <c r="E58" s="13">
        <v>13</v>
      </c>
      <c r="F58" s="13">
        <v>6</v>
      </c>
      <c r="G58" s="13">
        <v>5</v>
      </c>
      <c r="H58" s="13">
        <v>13</v>
      </c>
      <c r="I58" s="14">
        <f>SUM(D58:H58)</f>
        <v>50</v>
      </c>
      <c r="R58" s="98"/>
      <c r="S58" s="98"/>
      <c r="T58" s="106"/>
      <c r="U58" s="93"/>
      <c r="V58" s="107"/>
      <c r="W58" s="107"/>
      <c r="X58" s="107"/>
      <c r="Y58" s="107"/>
      <c r="Z58" s="107"/>
      <c r="AA58" s="107"/>
      <c r="AB58" s="107"/>
      <c r="AC58" s="98"/>
      <c r="AD58" s="106"/>
      <c r="AE58" s="93"/>
      <c r="AF58" s="107"/>
      <c r="AG58" s="107"/>
      <c r="AH58" s="107"/>
      <c r="AI58" s="107"/>
      <c r="AJ58" s="107"/>
      <c r="AK58" s="107"/>
      <c r="AL58" s="107"/>
      <c r="AM58" s="98"/>
    </row>
    <row r="59" spans="2:39" x14ac:dyDescent="0.2">
      <c r="B59" s="17"/>
      <c r="R59" s="98"/>
      <c r="S59" s="98"/>
      <c r="T59" s="106"/>
      <c r="U59" s="93"/>
      <c r="V59" s="107"/>
      <c r="W59" s="107"/>
      <c r="X59" s="107"/>
      <c r="Y59" s="107"/>
      <c r="Z59" s="107"/>
      <c r="AA59" s="107"/>
      <c r="AB59" s="107"/>
      <c r="AC59" s="98"/>
      <c r="AD59" s="106"/>
      <c r="AE59" s="93"/>
      <c r="AF59" s="107"/>
      <c r="AG59" s="107"/>
      <c r="AH59" s="107"/>
      <c r="AI59" s="107"/>
      <c r="AJ59" s="107"/>
      <c r="AK59" s="107"/>
      <c r="AL59" s="107"/>
      <c r="AM59" s="98"/>
    </row>
    <row r="60" spans="2:39" x14ac:dyDescent="0.2">
      <c r="B60" s="17" t="s">
        <v>29</v>
      </c>
      <c r="C60" s="4" t="s">
        <v>31</v>
      </c>
      <c r="R60" s="98"/>
      <c r="S60" s="98"/>
      <c r="T60" s="106"/>
      <c r="U60" s="93"/>
      <c r="V60" s="107"/>
      <c r="W60" s="107"/>
      <c r="X60" s="107"/>
      <c r="Y60" s="107"/>
      <c r="Z60" s="107"/>
      <c r="AA60" s="107"/>
      <c r="AB60" s="107"/>
      <c r="AC60" s="98"/>
      <c r="AD60" s="106"/>
      <c r="AE60" s="93"/>
      <c r="AF60" s="107"/>
      <c r="AG60" s="107"/>
      <c r="AH60" s="107"/>
      <c r="AI60" s="107"/>
      <c r="AJ60" s="107"/>
      <c r="AK60" s="107"/>
      <c r="AL60" s="107"/>
      <c r="AM60" s="98"/>
    </row>
    <row r="61" spans="2:39" x14ac:dyDescent="0.2">
      <c r="B61" s="17" t="s">
        <v>30</v>
      </c>
      <c r="C61" s="4" t="s">
        <v>32</v>
      </c>
      <c r="R61" s="98"/>
      <c r="S61" s="98"/>
      <c r="T61" s="106"/>
      <c r="U61" s="93"/>
      <c r="V61" s="107"/>
      <c r="W61" s="107"/>
      <c r="X61" s="107"/>
      <c r="Y61" s="107"/>
      <c r="Z61" s="107"/>
      <c r="AA61" s="107"/>
      <c r="AB61" s="107"/>
      <c r="AC61" s="98"/>
      <c r="AD61" s="106"/>
      <c r="AE61" s="93"/>
      <c r="AF61" s="107"/>
      <c r="AG61" s="107"/>
      <c r="AH61" s="107"/>
      <c r="AI61" s="107"/>
      <c r="AJ61" s="107"/>
      <c r="AK61" s="107"/>
      <c r="AL61" s="107"/>
      <c r="AM61" s="98"/>
    </row>
    <row r="62" spans="2:39" x14ac:dyDescent="0.2">
      <c r="B62" s="17"/>
      <c r="R62" s="98"/>
      <c r="S62" s="98"/>
      <c r="T62" s="106"/>
      <c r="U62" s="108"/>
      <c r="V62" s="107"/>
      <c r="W62" s="107"/>
      <c r="X62" s="107"/>
      <c r="Y62" s="107"/>
      <c r="Z62" s="107"/>
      <c r="AA62" s="107"/>
      <c r="AB62" s="107"/>
      <c r="AC62" s="98"/>
      <c r="AD62" s="106"/>
      <c r="AE62" s="108"/>
      <c r="AF62" s="107"/>
      <c r="AG62" s="107"/>
      <c r="AH62" s="107"/>
      <c r="AI62" s="107"/>
      <c r="AJ62" s="107"/>
      <c r="AK62" s="107"/>
      <c r="AL62" s="107"/>
      <c r="AM62" s="98"/>
    </row>
    <row r="63" spans="2:39" x14ac:dyDescent="0.2">
      <c r="B63" s="20" t="s">
        <v>53</v>
      </c>
      <c r="C63" s="6" t="s">
        <v>26</v>
      </c>
      <c r="D63" s="6" t="s">
        <v>21</v>
      </c>
      <c r="E63" s="6" t="s">
        <v>22</v>
      </c>
      <c r="F63" s="6" t="s">
        <v>23</v>
      </c>
      <c r="G63" s="6" t="s">
        <v>24</v>
      </c>
      <c r="H63" s="6" t="s">
        <v>25</v>
      </c>
      <c r="I63" s="8" t="s">
        <v>28</v>
      </c>
      <c r="R63" s="98"/>
      <c r="S63" s="98"/>
      <c r="T63" s="98"/>
      <c r="U63" s="109"/>
      <c r="V63" s="110"/>
      <c r="W63" s="110"/>
      <c r="X63" s="110"/>
      <c r="Y63" s="110"/>
      <c r="Z63" s="110"/>
      <c r="AA63" s="111"/>
      <c r="AB63" s="111"/>
      <c r="AC63" s="98"/>
      <c r="AD63" s="98"/>
      <c r="AE63" s="109"/>
      <c r="AF63" s="110"/>
      <c r="AG63" s="110"/>
      <c r="AH63" s="110"/>
      <c r="AI63" s="110"/>
      <c r="AJ63" s="110"/>
      <c r="AK63" s="111"/>
      <c r="AL63" s="111"/>
      <c r="AM63" s="98"/>
    </row>
    <row r="64" spans="2:39" x14ac:dyDescent="0.2">
      <c r="B64" s="17"/>
      <c r="C64" s="6" t="s">
        <v>27</v>
      </c>
      <c r="D64" s="5">
        <v>13</v>
      </c>
      <c r="E64" s="5">
        <v>13</v>
      </c>
      <c r="F64" s="5">
        <v>6</v>
      </c>
      <c r="G64" s="5">
        <v>5</v>
      </c>
      <c r="H64" s="5">
        <v>13</v>
      </c>
      <c r="I64" s="9">
        <f>SUM(D64:H64)</f>
        <v>50</v>
      </c>
      <c r="R64" s="98"/>
      <c r="S64" s="98"/>
      <c r="T64" s="98"/>
      <c r="U64" s="98"/>
      <c r="V64" s="98"/>
      <c r="W64" s="98"/>
      <c r="X64" s="98"/>
      <c r="Y64" s="98"/>
      <c r="Z64" s="98"/>
      <c r="AA64" s="98"/>
      <c r="AB64" s="98"/>
      <c r="AC64" s="98"/>
      <c r="AD64" s="98"/>
      <c r="AE64" s="98"/>
      <c r="AF64" s="98"/>
      <c r="AG64" s="98"/>
      <c r="AH64" s="98"/>
      <c r="AI64" s="98"/>
      <c r="AJ64" s="98"/>
      <c r="AK64" s="98"/>
      <c r="AL64" s="98"/>
      <c r="AM64" s="98"/>
    </row>
    <row r="65" spans="2:39" ht="15.75" x14ac:dyDescent="0.25">
      <c r="B65" s="17"/>
      <c r="C65" s="6" t="s">
        <v>33</v>
      </c>
      <c r="D65" s="5">
        <v>45</v>
      </c>
      <c r="E65" s="5">
        <v>45</v>
      </c>
      <c r="F65" s="5">
        <v>90</v>
      </c>
      <c r="G65" s="5">
        <v>180</v>
      </c>
      <c r="H65" s="5">
        <v>45</v>
      </c>
      <c r="I65" s="9">
        <f>SUM(D65:H65)</f>
        <v>405</v>
      </c>
      <c r="R65" s="98"/>
      <c r="S65" s="98"/>
      <c r="T65" s="183"/>
      <c r="U65" s="183"/>
      <c r="V65" s="99"/>
      <c r="W65" s="97"/>
      <c r="X65" s="97"/>
      <c r="Y65" s="97"/>
      <c r="Z65" s="97"/>
      <c r="AA65" s="97"/>
      <c r="AB65" s="97"/>
      <c r="AC65" s="98"/>
      <c r="AD65" s="183"/>
      <c r="AE65" s="183"/>
      <c r="AF65" s="99"/>
      <c r="AG65" s="97"/>
      <c r="AH65" s="97"/>
      <c r="AI65" s="97"/>
      <c r="AJ65" s="97"/>
      <c r="AK65" s="97"/>
      <c r="AL65" s="97"/>
      <c r="AM65" s="98"/>
    </row>
    <row r="66" spans="2:39" x14ac:dyDescent="0.2">
      <c r="B66" s="17"/>
      <c r="C66" s="6" t="s">
        <v>37</v>
      </c>
      <c r="D66" s="6">
        <f>D64*D65/60</f>
        <v>9.75</v>
      </c>
      <c r="E66" s="6">
        <f>E64*E65/60</f>
        <v>9.75</v>
      </c>
      <c r="F66" s="6">
        <f>F64*F65/60</f>
        <v>9</v>
      </c>
      <c r="G66" s="6">
        <f>G64*G65/60</f>
        <v>15</v>
      </c>
      <c r="H66" s="6">
        <f>H64*H65/60</f>
        <v>9.75</v>
      </c>
      <c r="I66" s="7">
        <f>SUM(D66:H66)</f>
        <v>53.25</v>
      </c>
      <c r="R66" s="98"/>
      <c r="S66" s="98"/>
      <c r="T66" s="101"/>
      <c r="U66" s="101"/>
      <c r="V66" s="91"/>
      <c r="W66" s="91"/>
      <c r="X66" s="91"/>
      <c r="Y66" s="91"/>
      <c r="Z66" s="91"/>
      <c r="AA66" s="91"/>
      <c r="AB66" s="91"/>
      <c r="AC66" s="98"/>
      <c r="AD66" s="101"/>
      <c r="AE66" s="101"/>
      <c r="AF66" s="91"/>
      <c r="AG66" s="91"/>
      <c r="AH66" s="91"/>
      <c r="AI66" s="91"/>
      <c r="AJ66" s="91"/>
      <c r="AK66" s="91"/>
      <c r="AL66" s="91"/>
      <c r="AM66" s="98"/>
    </row>
    <row r="67" spans="2:39" ht="15.75" x14ac:dyDescent="0.25">
      <c r="B67" s="17"/>
      <c r="C67" s="159" t="s">
        <v>38</v>
      </c>
      <c r="D67" s="159"/>
      <c r="E67" s="159"/>
      <c r="F67" s="159"/>
      <c r="G67" s="159"/>
      <c r="H67" s="159"/>
      <c r="I67" s="159"/>
      <c r="R67" s="98"/>
      <c r="S67" s="100"/>
      <c r="T67" s="101"/>
      <c r="U67" s="102"/>
      <c r="V67" s="91"/>
      <c r="W67" s="91"/>
      <c r="X67" s="91"/>
      <c r="Y67" s="91"/>
      <c r="Z67" s="91"/>
      <c r="AA67" s="91"/>
      <c r="AB67" s="91"/>
      <c r="AC67" s="100"/>
      <c r="AD67" s="101"/>
      <c r="AE67" s="102"/>
      <c r="AF67" s="91"/>
      <c r="AG67" s="91"/>
      <c r="AH67" s="91"/>
      <c r="AI67" s="91"/>
      <c r="AJ67" s="91"/>
      <c r="AK67" s="91"/>
      <c r="AL67" s="91"/>
      <c r="AM67" s="98"/>
    </row>
    <row r="68" spans="2:39" x14ac:dyDescent="0.2">
      <c r="B68" s="17"/>
      <c r="R68" s="98"/>
      <c r="S68" s="98"/>
      <c r="T68" s="98"/>
      <c r="U68" s="98"/>
      <c r="V68" s="98"/>
      <c r="W68" s="98"/>
      <c r="X68" s="98"/>
      <c r="Y68" s="98"/>
      <c r="Z68" s="103"/>
      <c r="AA68" s="98"/>
      <c r="AB68" s="98"/>
      <c r="AC68" s="98"/>
      <c r="AD68" s="98"/>
      <c r="AE68" s="98"/>
      <c r="AF68" s="98"/>
      <c r="AG68" s="98"/>
      <c r="AH68" s="98"/>
      <c r="AI68" s="98"/>
      <c r="AJ68" s="103"/>
      <c r="AK68" s="98"/>
      <c r="AL68" s="98"/>
      <c r="AM68" s="98"/>
    </row>
    <row r="69" spans="2:39" x14ac:dyDescent="0.2">
      <c r="B69" s="17" t="s">
        <v>102</v>
      </c>
      <c r="C69" s="4" t="s">
        <v>39</v>
      </c>
      <c r="R69" s="98"/>
      <c r="S69" s="98"/>
      <c r="T69" s="106"/>
      <c r="U69" s="93"/>
      <c r="V69" s="107"/>
      <c r="W69" s="107"/>
      <c r="X69" s="107"/>
      <c r="Y69" s="107"/>
      <c r="Z69" s="107"/>
      <c r="AA69" s="107"/>
      <c r="AB69" s="107"/>
      <c r="AC69" s="98"/>
      <c r="AD69" s="106"/>
      <c r="AE69" s="93"/>
      <c r="AF69" s="107"/>
      <c r="AG69" s="107"/>
      <c r="AH69" s="107"/>
      <c r="AI69" s="107"/>
      <c r="AJ69" s="107"/>
      <c r="AK69" s="107"/>
      <c r="AL69" s="107"/>
      <c r="AM69" s="98"/>
    </row>
    <row r="70" spans="2:39" x14ac:dyDescent="0.2">
      <c r="C70" s="4" t="s">
        <v>126</v>
      </c>
      <c r="R70" s="98"/>
      <c r="S70" s="98"/>
      <c r="T70" s="106"/>
      <c r="U70" s="93"/>
      <c r="V70" s="107"/>
      <c r="W70" s="107"/>
      <c r="X70" s="107"/>
      <c r="Y70" s="107"/>
      <c r="Z70" s="107"/>
      <c r="AA70" s="107"/>
      <c r="AB70" s="107"/>
      <c r="AC70" s="98"/>
      <c r="AD70" s="106"/>
      <c r="AE70" s="93"/>
      <c r="AF70" s="107"/>
      <c r="AG70" s="107"/>
      <c r="AH70" s="107"/>
      <c r="AI70" s="107"/>
      <c r="AJ70" s="107"/>
      <c r="AK70" s="107"/>
      <c r="AL70" s="107"/>
      <c r="AM70" s="98"/>
    </row>
    <row r="71" spans="2:39" x14ac:dyDescent="0.2">
      <c r="B71" s="29" t="s">
        <v>124</v>
      </c>
      <c r="C71" s="4" t="s">
        <v>104</v>
      </c>
      <c r="R71" s="98"/>
      <c r="S71" s="98"/>
      <c r="T71" s="106"/>
      <c r="U71" s="93"/>
      <c r="V71" s="107"/>
      <c r="W71" s="107"/>
      <c r="X71" s="107"/>
      <c r="Y71" s="107"/>
      <c r="Z71" s="107"/>
      <c r="AA71" s="107"/>
      <c r="AB71" s="107"/>
      <c r="AC71" s="98"/>
      <c r="AD71" s="106"/>
      <c r="AE71" s="93"/>
      <c r="AF71" s="107"/>
      <c r="AG71" s="107"/>
      <c r="AH71" s="107"/>
      <c r="AI71" s="107"/>
      <c r="AJ71" s="107"/>
      <c r="AK71" s="107"/>
      <c r="AL71" s="107"/>
      <c r="AM71" s="98"/>
    </row>
    <row r="72" spans="2:39" x14ac:dyDescent="0.2">
      <c r="B72" s="82" t="s">
        <v>125</v>
      </c>
      <c r="C72" s="4" t="s">
        <v>123</v>
      </c>
      <c r="R72" s="98"/>
      <c r="S72" s="98"/>
      <c r="T72" s="106"/>
      <c r="U72" s="93"/>
      <c r="V72" s="107"/>
      <c r="W72" s="107"/>
      <c r="X72" s="107"/>
      <c r="Y72" s="107"/>
      <c r="Z72" s="107"/>
      <c r="AA72" s="107"/>
      <c r="AB72" s="107"/>
      <c r="AC72" s="98"/>
      <c r="AD72" s="106"/>
      <c r="AE72" s="93"/>
      <c r="AF72" s="107"/>
      <c r="AG72" s="107"/>
      <c r="AH72" s="107"/>
      <c r="AI72" s="107"/>
      <c r="AJ72" s="107"/>
      <c r="AK72" s="107"/>
      <c r="AL72" s="107"/>
      <c r="AM72" s="98"/>
    </row>
    <row r="73" spans="2:39" x14ac:dyDescent="0.2">
      <c r="B73" s="29" t="s">
        <v>122</v>
      </c>
      <c r="R73" s="98"/>
      <c r="S73" s="98"/>
      <c r="T73" s="106"/>
      <c r="U73" s="93"/>
      <c r="V73" s="107"/>
      <c r="W73" s="107"/>
      <c r="X73" s="107"/>
      <c r="Y73" s="107"/>
      <c r="Z73" s="107"/>
      <c r="AA73" s="107"/>
      <c r="AB73" s="107"/>
      <c r="AC73" s="98"/>
      <c r="AD73" s="106"/>
      <c r="AE73" s="93"/>
      <c r="AF73" s="107"/>
      <c r="AG73" s="107"/>
      <c r="AH73" s="107"/>
      <c r="AI73" s="107"/>
      <c r="AJ73" s="107"/>
      <c r="AK73" s="107"/>
      <c r="AL73" s="107"/>
      <c r="AM73" s="98"/>
    </row>
    <row r="74" spans="2:39" x14ac:dyDescent="0.2">
      <c r="C74" s="115"/>
      <c r="D74" s="115"/>
      <c r="E74" s="115"/>
      <c r="F74" s="115"/>
      <c r="G74" s="115"/>
      <c r="H74" s="115"/>
      <c r="I74" s="115"/>
      <c r="R74" s="98"/>
      <c r="S74" s="98"/>
      <c r="T74" s="106"/>
      <c r="U74" s="93"/>
      <c r="V74" s="107"/>
      <c r="W74" s="107"/>
      <c r="X74" s="107"/>
      <c r="Y74" s="107"/>
      <c r="Z74" s="107"/>
      <c r="AA74" s="107"/>
      <c r="AB74" s="107"/>
      <c r="AC74" s="98"/>
      <c r="AD74" s="106"/>
      <c r="AE74" s="93"/>
      <c r="AF74" s="107"/>
      <c r="AG74" s="107"/>
      <c r="AH74" s="107"/>
      <c r="AI74" s="107"/>
      <c r="AJ74" s="107"/>
      <c r="AK74" s="107"/>
      <c r="AL74" s="107"/>
      <c r="AM74" s="98"/>
    </row>
    <row r="75" spans="2:39" x14ac:dyDescent="0.2">
      <c r="R75" s="98"/>
      <c r="S75" s="98"/>
      <c r="T75" s="106"/>
      <c r="U75" s="93"/>
      <c r="V75" s="107"/>
      <c r="W75" s="107"/>
      <c r="X75" s="107"/>
      <c r="Y75" s="107"/>
      <c r="Z75" s="107"/>
      <c r="AA75" s="107"/>
      <c r="AB75" s="107"/>
      <c r="AC75" s="98"/>
      <c r="AD75" s="106"/>
      <c r="AE75" s="93"/>
      <c r="AF75" s="107"/>
      <c r="AG75" s="107"/>
      <c r="AH75" s="107"/>
      <c r="AI75" s="107"/>
      <c r="AJ75" s="107"/>
      <c r="AK75" s="107"/>
      <c r="AL75" s="107"/>
      <c r="AM75" s="98"/>
    </row>
    <row r="76" spans="2:39" x14ac:dyDescent="0.2">
      <c r="B76" s="17" t="s">
        <v>103</v>
      </c>
      <c r="C76" s="4" t="s">
        <v>106</v>
      </c>
      <c r="R76" s="98"/>
      <c r="S76" s="98"/>
      <c r="T76" s="106"/>
      <c r="U76" s="93"/>
      <c r="V76" s="107"/>
      <c r="W76" s="107"/>
      <c r="X76" s="107"/>
      <c r="Y76" s="107"/>
      <c r="Z76" s="107"/>
      <c r="AA76" s="107"/>
      <c r="AB76" s="107"/>
      <c r="AC76" s="98"/>
      <c r="AD76" s="106"/>
      <c r="AE76" s="93"/>
      <c r="AF76" s="107"/>
      <c r="AG76" s="107"/>
      <c r="AH76" s="107"/>
      <c r="AI76" s="107"/>
      <c r="AJ76" s="107"/>
      <c r="AK76" s="107"/>
      <c r="AL76" s="107"/>
      <c r="AM76" s="98"/>
    </row>
    <row r="77" spans="2:39" x14ac:dyDescent="0.2">
      <c r="C77" s="160" t="s">
        <v>105</v>
      </c>
      <c r="D77" s="160"/>
      <c r="E77" s="160"/>
      <c r="F77" s="160"/>
      <c r="G77" s="160"/>
      <c r="H77" s="160"/>
      <c r="I77" s="160"/>
      <c r="R77" s="98"/>
      <c r="S77" s="98"/>
      <c r="T77" s="106"/>
      <c r="U77" s="93"/>
      <c r="V77" s="107"/>
      <c r="W77" s="107"/>
      <c r="X77" s="107"/>
      <c r="Y77" s="107"/>
      <c r="Z77" s="107"/>
      <c r="AA77" s="107"/>
      <c r="AB77" s="107"/>
      <c r="AC77" s="98"/>
      <c r="AD77" s="106"/>
      <c r="AE77" s="93"/>
      <c r="AF77" s="107"/>
      <c r="AG77" s="107"/>
      <c r="AH77" s="107"/>
      <c r="AI77" s="107"/>
      <c r="AJ77" s="107"/>
      <c r="AK77" s="107"/>
      <c r="AL77" s="107"/>
      <c r="AM77" s="98"/>
    </row>
    <row r="78" spans="2:39" x14ac:dyDescent="0.2">
      <c r="B78" s="29" t="s">
        <v>124</v>
      </c>
      <c r="C78" s="4" t="s">
        <v>107</v>
      </c>
      <c r="D78" s="59"/>
      <c r="E78" s="59"/>
      <c r="F78" s="59"/>
      <c r="G78" s="59"/>
      <c r="H78" s="59"/>
      <c r="I78" s="59"/>
      <c r="R78" s="98"/>
      <c r="S78" s="98"/>
      <c r="T78" s="106"/>
      <c r="U78" s="108"/>
      <c r="V78" s="107"/>
      <c r="W78" s="107"/>
      <c r="X78" s="107"/>
      <c r="Y78" s="107"/>
      <c r="Z78" s="107"/>
      <c r="AA78" s="107"/>
      <c r="AB78" s="107"/>
      <c r="AC78" s="98"/>
      <c r="AD78" s="106"/>
      <c r="AE78" s="108"/>
      <c r="AF78" s="107"/>
      <c r="AG78" s="107"/>
      <c r="AH78" s="107"/>
      <c r="AI78" s="107"/>
      <c r="AJ78" s="107"/>
      <c r="AK78" s="107"/>
      <c r="AL78" s="107"/>
      <c r="AM78" s="98"/>
    </row>
    <row r="79" spans="2:39" x14ac:dyDescent="0.2">
      <c r="B79" s="82" t="s">
        <v>125</v>
      </c>
      <c r="C79" s="4" t="s">
        <v>109</v>
      </c>
      <c r="R79" s="98"/>
      <c r="S79" s="98"/>
      <c r="T79" s="98"/>
      <c r="U79" s="109"/>
      <c r="V79" s="110"/>
      <c r="W79" s="110"/>
      <c r="X79" s="110"/>
      <c r="Y79" s="110"/>
      <c r="Z79" s="110"/>
      <c r="AA79" s="111"/>
      <c r="AB79" s="111"/>
      <c r="AC79" s="98"/>
      <c r="AD79" s="98"/>
      <c r="AE79" s="109"/>
      <c r="AF79" s="110"/>
      <c r="AG79" s="110"/>
      <c r="AH79" s="110"/>
      <c r="AI79" s="110"/>
      <c r="AJ79" s="110"/>
      <c r="AK79" s="111"/>
      <c r="AL79" s="111"/>
      <c r="AM79" s="98"/>
    </row>
    <row r="80" spans="2:39" x14ac:dyDescent="0.2">
      <c r="B80" s="29" t="s">
        <v>122</v>
      </c>
      <c r="C80" s="4" t="s">
        <v>108</v>
      </c>
      <c r="R80" s="98"/>
      <c r="S80" s="98"/>
      <c r="T80" s="98"/>
      <c r="U80" s="98"/>
      <c r="V80" s="98"/>
      <c r="W80" s="98"/>
      <c r="X80" s="98"/>
      <c r="Y80" s="98"/>
      <c r="Z80" s="98"/>
      <c r="AA80" s="98"/>
      <c r="AB80" s="98"/>
      <c r="AC80" s="98"/>
      <c r="AD80" s="98"/>
      <c r="AE80" s="98"/>
      <c r="AF80" s="98"/>
      <c r="AG80" s="98"/>
      <c r="AH80" s="98"/>
      <c r="AI80" s="98"/>
      <c r="AJ80" s="98"/>
      <c r="AK80" s="98"/>
      <c r="AL80" s="98"/>
      <c r="AM80" s="98"/>
    </row>
    <row r="81" spans="2:39" ht="15.75" x14ac:dyDescent="0.25">
      <c r="R81" s="98"/>
      <c r="S81" s="98"/>
      <c r="T81" s="183"/>
      <c r="U81" s="183"/>
      <c r="V81" s="99"/>
      <c r="W81" s="97"/>
      <c r="X81" s="97"/>
      <c r="Y81" s="97"/>
      <c r="Z81" s="97"/>
      <c r="AA81" s="97"/>
      <c r="AB81" s="97"/>
      <c r="AC81" s="98"/>
      <c r="AD81" s="183"/>
      <c r="AE81" s="183"/>
      <c r="AF81" s="99"/>
      <c r="AG81" s="97"/>
      <c r="AH81" s="97"/>
      <c r="AI81" s="97"/>
      <c r="AJ81" s="97"/>
      <c r="AK81" s="97"/>
      <c r="AL81" s="97"/>
      <c r="AM81" s="98"/>
    </row>
    <row r="82" spans="2:39" ht="15.75" x14ac:dyDescent="0.25">
      <c r="B82" s="17" t="s">
        <v>40</v>
      </c>
      <c r="C82" s="4" t="s">
        <v>43</v>
      </c>
      <c r="R82" s="98"/>
      <c r="S82" s="100"/>
      <c r="T82" s="101"/>
      <c r="U82" s="101"/>
      <c r="V82" s="91"/>
      <c r="W82" s="91"/>
      <c r="X82" s="91"/>
      <c r="Y82" s="91"/>
      <c r="Z82" s="91"/>
      <c r="AA82" s="91"/>
      <c r="AB82" s="91"/>
      <c r="AC82" s="100"/>
      <c r="AD82" s="101"/>
      <c r="AE82" s="101"/>
      <c r="AF82" s="91"/>
      <c r="AG82" s="91"/>
      <c r="AH82" s="91"/>
      <c r="AI82" s="91"/>
      <c r="AJ82" s="91"/>
      <c r="AK82" s="91"/>
      <c r="AL82" s="91"/>
      <c r="AM82" s="98"/>
    </row>
    <row r="83" spans="2:39" x14ac:dyDescent="0.2">
      <c r="B83" s="17"/>
      <c r="C83" s="4" t="s">
        <v>46</v>
      </c>
      <c r="R83" s="98"/>
      <c r="S83" s="98"/>
      <c r="T83" s="101"/>
      <c r="U83" s="102"/>
      <c r="V83" s="91"/>
      <c r="W83" s="91"/>
      <c r="X83" s="91"/>
      <c r="Y83" s="91"/>
      <c r="Z83" s="91"/>
      <c r="AA83" s="91"/>
      <c r="AB83" s="91"/>
      <c r="AC83" s="98"/>
      <c r="AD83" s="101"/>
      <c r="AE83" s="102"/>
      <c r="AF83" s="91"/>
      <c r="AG83" s="91"/>
      <c r="AH83" s="91"/>
      <c r="AI83" s="91"/>
      <c r="AJ83" s="91"/>
      <c r="AK83" s="91"/>
      <c r="AL83" s="91"/>
      <c r="AM83" s="98"/>
    </row>
    <row r="84" spans="2:39" x14ac:dyDescent="0.2">
      <c r="B84" s="18"/>
      <c r="C84" s="4"/>
      <c r="R84" s="98"/>
      <c r="S84" s="98"/>
      <c r="T84" s="98"/>
      <c r="U84" s="98"/>
      <c r="V84" s="98"/>
      <c r="W84" s="98"/>
      <c r="X84" s="98"/>
      <c r="Y84" s="98"/>
      <c r="Z84" s="103"/>
      <c r="AA84" s="98"/>
      <c r="AB84" s="98"/>
      <c r="AC84" s="98"/>
      <c r="AD84" s="98"/>
      <c r="AE84" s="98"/>
      <c r="AF84" s="98"/>
      <c r="AG84" s="98"/>
      <c r="AH84" s="98"/>
      <c r="AI84" s="98"/>
      <c r="AJ84" s="103"/>
      <c r="AK84" s="98"/>
      <c r="AL84" s="98"/>
      <c r="AM84" s="98"/>
    </row>
    <row r="85" spans="2:39" x14ac:dyDescent="0.2">
      <c r="B85" s="17" t="s">
        <v>41</v>
      </c>
      <c r="C85" s="4" t="s">
        <v>42</v>
      </c>
      <c r="R85" s="98"/>
      <c r="S85" s="98"/>
      <c r="T85" s="106"/>
      <c r="U85" s="93"/>
      <c r="V85" s="107"/>
      <c r="W85" s="107"/>
      <c r="X85" s="107"/>
      <c r="Y85" s="107"/>
      <c r="Z85" s="107"/>
      <c r="AA85" s="107"/>
      <c r="AB85" s="107"/>
      <c r="AC85" s="98"/>
      <c r="AD85" s="106"/>
      <c r="AE85" s="93"/>
      <c r="AF85" s="107"/>
      <c r="AG85" s="107"/>
      <c r="AH85" s="107"/>
      <c r="AI85" s="107"/>
      <c r="AJ85" s="107"/>
      <c r="AK85" s="107"/>
      <c r="AL85" s="107"/>
      <c r="AM85" s="98"/>
    </row>
    <row r="86" spans="2:39" x14ac:dyDescent="0.2">
      <c r="B86" s="18"/>
      <c r="C86" s="4" t="s">
        <v>120</v>
      </c>
      <c r="R86" s="98"/>
      <c r="S86" s="98"/>
      <c r="T86" s="106"/>
      <c r="U86" s="93"/>
      <c r="V86" s="107"/>
      <c r="W86" s="107"/>
      <c r="X86" s="107"/>
      <c r="Y86" s="107"/>
      <c r="Z86" s="107"/>
      <c r="AA86" s="107"/>
      <c r="AB86" s="107"/>
      <c r="AC86" s="98"/>
      <c r="AD86" s="106"/>
      <c r="AE86" s="93"/>
      <c r="AF86" s="107"/>
      <c r="AG86" s="107"/>
      <c r="AH86" s="107"/>
      <c r="AI86" s="107"/>
      <c r="AJ86" s="107"/>
      <c r="AK86" s="107"/>
      <c r="AL86" s="107"/>
      <c r="AM86" s="98"/>
    </row>
    <row r="87" spans="2:39" x14ac:dyDescent="0.2">
      <c r="C87" s="4"/>
      <c r="R87" s="98"/>
      <c r="S87" s="98"/>
      <c r="T87" s="106"/>
      <c r="U87" s="93"/>
      <c r="V87" s="107"/>
      <c r="W87" s="107"/>
      <c r="X87" s="107"/>
      <c r="Y87" s="107"/>
      <c r="Z87" s="107"/>
      <c r="AA87" s="107"/>
      <c r="AB87" s="107"/>
      <c r="AC87" s="98"/>
      <c r="AD87" s="106"/>
      <c r="AE87" s="93"/>
      <c r="AF87" s="107"/>
      <c r="AG87" s="107"/>
      <c r="AH87" s="107"/>
      <c r="AI87" s="107"/>
      <c r="AJ87" s="107"/>
      <c r="AK87" s="107"/>
      <c r="AL87" s="107"/>
      <c r="AM87" s="98"/>
    </row>
    <row r="88" spans="2:39" x14ac:dyDescent="0.2">
      <c r="B88" t="str">
        <f>A2</f>
        <v xml:space="preserve">    Third Quarter: Apr, May, Jun                                   FY 2018                                          </v>
      </c>
      <c r="R88" s="98"/>
      <c r="S88" s="98"/>
      <c r="T88" s="106"/>
      <c r="U88" s="93"/>
      <c r="V88" s="107"/>
      <c r="W88" s="107"/>
      <c r="X88" s="107"/>
      <c r="Y88" s="107"/>
      <c r="Z88" s="107"/>
      <c r="AA88" s="107"/>
      <c r="AB88" s="107"/>
      <c r="AC88" s="98"/>
      <c r="AD88" s="106"/>
      <c r="AE88" s="93"/>
      <c r="AF88" s="107"/>
      <c r="AG88" s="107"/>
      <c r="AH88" s="107"/>
      <c r="AI88" s="107"/>
      <c r="AJ88" s="107"/>
      <c r="AK88" s="107"/>
      <c r="AL88" s="107"/>
      <c r="AM88" s="98"/>
    </row>
    <row r="89" spans="2:39" x14ac:dyDescent="0.2">
      <c r="R89" s="98"/>
      <c r="S89" s="98"/>
      <c r="T89" s="106"/>
      <c r="U89" s="93"/>
      <c r="V89" s="107"/>
      <c r="W89" s="107"/>
      <c r="X89" s="107"/>
      <c r="Y89" s="107"/>
      <c r="Z89" s="107"/>
      <c r="AA89" s="107"/>
      <c r="AB89" s="107"/>
      <c r="AC89" s="98"/>
      <c r="AD89" s="106"/>
      <c r="AE89" s="93"/>
      <c r="AF89" s="107"/>
      <c r="AG89" s="107"/>
      <c r="AH89" s="107"/>
      <c r="AI89" s="107"/>
      <c r="AJ89" s="107"/>
      <c r="AK89" s="107"/>
      <c r="AL89" s="107"/>
      <c r="AM89" s="98"/>
    </row>
    <row r="90" spans="2:39" x14ac:dyDescent="0.2">
      <c r="R90" s="98"/>
      <c r="S90" s="98"/>
      <c r="T90" s="106"/>
      <c r="U90" s="93"/>
      <c r="V90" s="107"/>
      <c r="W90" s="107"/>
      <c r="X90" s="107"/>
      <c r="Y90" s="107"/>
      <c r="Z90" s="107"/>
      <c r="AA90" s="107"/>
      <c r="AB90" s="107"/>
      <c r="AC90" s="98"/>
      <c r="AD90" s="106"/>
      <c r="AE90" s="93"/>
      <c r="AF90" s="107"/>
      <c r="AG90" s="107"/>
      <c r="AH90" s="107"/>
      <c r="AI90" s="107"/>
      <c r="AJ90" s="107"/>
      <c r="AK90" s="107"/>
      <c r="AL90" s="107"/>
      <c r="AM90" s="98"/>
    </row>
    <row r="91" spans="2:39" x14ac:dyDescent="0.2">
      <c r="R91" s="98"/>
      <c r="S91" s="98"/>
      <c r="T91" s="106"/>
      <c r="U91" s="93"/>
      <c r="V91" s="107"/>
      <c r="W91" s="107"/>
      <c r="X91" s="107"/>
      <c r="Y91" s="107"/>
      <c r="Z91" s="107"/>
      <c r="AA91" s="107"/>
      <c r="AB91" s="107"/>
      <c r="AC91" s="98"/>
      <c r="AD91" s="106"/>
      <c r="AE91" s="93"/>
      <c r="AF91" s="107"/>
      <c r="AG91" s="107"/>
      <c r="AH91" s="107"/>
      <c r="AI91" s="107"/>
      <c r="AJ91" s="107"/>
      <c r="AK91" s="107"/>
      <c r="AL91" s="107"/>
      <c r="AM91" s="98"/>
    </row>
    <row r="92" spans="2:39" x14ac:dyDescent="0.2">
      <c r="R92" s="98"/>
      <c r="S92" s="98"/>
      <c r="T92" s="106"/>
      <c r="U92" s="93"/>
      <c r="V92" s="107"/>
      <c r="W92" s="107"/>
      <c r="X92" s="107"/>
      <c r="Y92" s="107"/>
      <c r="Z92" s="107"/>
      <c r="AA92" s="107"/>
      <c r="AB92" s="107"/>
      <c r="AC92" s="98"/>
      <c r="AD92" s="106"/>
      <c r="AE92" s="93"/>
      <c r="AF92" s="107"/>
      <c r="AG92" s="107"/>
      <c r="AH92" s="107"/>
      <c r="AI92" s="107"/>
      <c r="AJ92" s="107"/>
      <c r="AK92" s="107"/>
      <c r="AL92" s="107"/>
      <c r="AM92" s="98"/>
    </row>
    <row r="93" spans="2:39" x14ac:dyDescent="0.2">
      <c r="R93" s="98"/>
      <c r="S93" s="98"/>
      <c r="T93" s="106"/>
      <c r="U93" s="93"/>
      <c r="V93" s="107"/>
      <c r="W93" s="107"/>
      <c r="X93" s="107"/>
      <c r="Y93" s="107"/>
      <c r="Z93" s="107"/>
      <c r="AA93" s="107"/>
      <c r="AB93" s="107"/>
      <c r="AC93" s="98"/>
      <c r="AD93" s="106"/>
      <c r="AE93" s="93"/>
      <c r="AF93" s="107"/>
      <c r="AG93" s="107"/>
      <c r="AH93" s="107"/>
      <c r="AI93" s="107"/>
      <c r="AJ93" s="107"/>
      <c r="AK93" s="107"/>
      <c r="AL93" s="107"/>
      <c r="AM93" s="98"/>
    </row>
    <row r="94" spans="2:39" x14ac:dyDescent="0.2">
      <c r="R94" s="98"/>
      <c r="S94" s="98"/>
      <c r="T94" s="106"/>
      <c r="U94" s="108"/>
      <c r="V94" s="107"/>
      <c r="W94" s="107"/>
      <c r="X94" s="107"/>
      <c r="Y94" s="107"/>
      <c r="Z94" s="107"/>
      <c r="AA94" s="107"/>
      <c r="AB94" s="107"/>
      <c r="AC94" s="98"/>
      <c r="AD94" s="106"/>
      <c r="AE94" s="108"/>
      <c r="AF94" s="107"/>
      <c r="AG94" s="107"/>
      <c r="AH94" s="107"/>
      <c r="AI94" s="107"/>
      <c r="AJ94" s="107"/>
      <c r="AK94" s="107"/>
      <c r="AL94" s="107"/>
      <c r="AM94" s="98"/>
    </row>
    <row r="95" spans="2:39" x14ac:dyDescent="0.2">
      <c r="R95" s="98"/>
      <c r="S95" s="98"/>
      <c r="T95" s="98"/>
      <c r="U95" s="109"/>
      <c r="V95" s="110"/>
      <c r="W95" s="110"/>
      <c r="X95" s="110"/>
      <c r="Y95" s="110"/>
      <c r="Z95" s="110"/>
      <c r="AA95" s="111"/>
      <c r="AB95" s="111"/>
      <c r="AC95" s="98"/>
      <c r="AD95" s="98"/>
      <c r="AE95" s="109"/>
      <c r="AF95" s="110"/>
      <c r="AG95" s="110"/>
      <c r="AH95" s="110"/>
      <c r="AI95" s="110"/>
      <c r="AJ95" s="110"/>
      <c r="AK95" s="111"/>
      <c r="AL95" s="111"/>
      <c r="AM95" s="98"/>
    </row>
    <row r="96" spans="2:39" x14ac:dyDescent="0.2">
      <c r="R96" s="98"/>
      <c r="S96" s="98"/>
      <c r="T96" s="98"/>
      <c r="U96" s="98"/>
      <c r="V96" s="98"/>
      <c r="W96" s="98"/>
      <c r="X96" s="98"/>
      <c r="Y96" s="98"/>
      <c r="Z96" s="98"/>
      <c r="AA96" s="98"/>
      <c r="AB96" s="98"/>
      <c r="AC96" s="98"/>
      <c r="AD96" s="98"/>
      <c r="AE96" s="98"/>
      <c r="AF96" s="98"/>
      <c r="AG96" s="98"/>
      <c r="AH96" s="98"/>
      <c r="AI96" s="98"/>
      <c r="AJ96" s="98"/>
      <c r="AK96" s="98"/>
      <c r="AL96" s="98"/>
      <c r="AM96" s="98"/>
    </row>
    <row r="97" spans="18:39" ht="15.75" x14ac:dyDescent="0.25">
      <c r="R97" s="98"/>
      <c r="S97" s="98"/>
      <c r="T97" s="183"/>
      <c r="U97" s="183"/>
      <c r="V97" s="99"/>
      <c r="W97" s="97"/>
      <c r="X97" s="97"/>
      <c r="Y97" s="97"/>
      <c r="Z97" s="97"/>
      <c r="AA97" s="97"/>
      <c r="AB97" s="97"/>
      <c r="AC97" s="98"/>
      <c r="AD97" s="183"/>
      <c r="AE97" s="183"/>
      <c r="AF97" s="99"/>
      <c r="AG97" s="97"/>
      <c r="AH97" s="97"/>
      <c r="AI97" s="97"/>
      <c r="AJ97" s="97"/>
      <c r="AK97" s="97"/>
      <c r="AL97" s="97"/>
      <c r="AM97" s="98"/>
    </row>
    <row r="98" spans="18:39" ht="15.75" x14ac:dyDescent="0.25">
      <c r="R98" s="98"/>
      <c r="S98" s="100"/>
      <c r="T98" s="101"/>
      <c r="U98" s="101"/>
      <c r="V98" s="91"/>
      <c r="W98" s="91"/>
      <c r="X98" s="91"/>
      <c r="Y98" s="91"/>
      <c r="Z98" s="91"/>
      <c r="AA98" s="91"/>
      <c r="AB98" s="91"/>
      <c r="AC98" s="100"/>
      <c r="AD98" s="101"/>
      <c r="AE98" s="101"/>
      <c r="AF98" s="91"/>
      <c r="AG98" s="91"/>
      <c r="AH98" s="91"/>
      <c r="AI98" s="91"/>
      <c r="AJ98" s="91"/>
      <c r="AK98" s="91"/>
      <c r="AL98" s="91"/>
      <c r="AM98" s="98"/>
    </row>
    <row r="99" spans="18:39" x14ac:dyDescent="0.2">
      <c r="R99" s="98"/>
      <c r="S99" s="98"/>
      <c r="T99" s="101"/>
      <c r="U99" s="102"/>
      <c r="V99" s="91"/>
      <c r="W99" s="91"/>
      <c r="X99" s="91"/>
      <c r="Y99" s="91"/>
      <c r="Z99" s="91"/>
      <c r="AA99" s="91"/>
      <c r="AB99" s="91"/>
      <c r="AC99" s="98"/>
      <c r="AD99" s="101"/>
      <c r="AE99" s="102"/>
      <c r="AF99" s="91"/>
      <c r="AG99" s="91"/>
      <c r="AH99" s="91"/>
      <c r="AI99" s="91"/>
      <c r="AJ99" s="91"/>
      <c r="AK99" s="91"/>
      <c r="AL99" s="91"/>
      <c r="AM99" s="98"/>
    </row>
    <row r="100" spans="18:39" x14ac:dyDescent="0.2">
      <c r="R100" s="98"/>
      <c r="S100" s="98"/>
      <c r="T100" s="98"/>
      <c r="U100" s="98"/>
      <c r="V100" s="98"/>
      <c r="W100" s="98"/>
      <c r="X100" s="98"/>
      <c r="Y100" s="98"/>
      <c r="Z100" s="103"/>
      <c r="AA100" s="98"/>
      <c r="AB100" s="98"/>
      <c r="AC100" s="98"/>
      <c r="AD100" s="98"/>
      <c r="AE100" s="98"/>
      <c r="AF100" s="98"/>
      <c r="AG100" s="98"/>
      <c r="AH100" s="98"/>
      <c r="AI100" s="98"/>
      <c r="AJ100" s="103"/>
      <c r="AK100" s="98"/>
      <c r="AL100" s="98"/>
      <c r="AM100" s="98"/>
    </row>
    <row r="101" spans="18:39" x14ac:dyDescent="0.2">
      <c r="R101" s="98"/>
      <c r="S101" s="98"/>
      <c r="T101" s="106"/>
      <c r="U101" s="93"/>
      <c r="V101" s="107"/>
      <c r="W101" s="107"/>
      <c r="X101" s="107"/>
      <c r="Y101" s="107"/>
      <c r="Z101" s="107"/>
      <c r="AA101" s="107"/>
      <c r="AB101" s="107"/>
      <c r="AC101" s="98"/>
      <c r="AD101" s="106"/>
      <c r="AE101" s="93"/>
      <c r="AF101" s="107"/>
      <c r="AG101" s="107"/>
      <c r="AH101" s="107"/>
      <c r="AI101" s="107"/>
      <c r="AJ101" s="107"/>
      <c r="AK101" s="107"/>
      <c r="AL101" s="107"/>
      <c r="AM101" s="98"/>
    </row>
    <row r="102" spans="18:39" x14ac:dyDescent="0.2">
      <c r="R102" s="98"/>
      <c r="S102" s="98"/>
      <c r="T102" s="106"/>
      <c r="U102" s="93"/>
      <c r="V102" s="107"/>
      <c r="W102" s="107"/>
      <c r="X102" s="107"/>
      <c r="Y102" s="107"/>
      <c r="Z102" s="107"/>
      <c r="AA102" s="107"/>
      <c r="AB102" s="107"/>
      <c r="AC102" s="98"/>
      <c r="AD102" s="106"/>
      <c r="AE102" s="93"/>
      <c r="AF102" s="107"/>
      <c r="AG102" s="107"/>
      <c r="AH102" s="107"/>
      <c r="AI102" s="107"/>
      <c r="AJ102" s="107"/>
      <c r="AK102" s="107"/>
      <c r="AL102" s="107"/>
      <c r="AM102" s="98"/>
    </row>
    <row r="103" spans="18:39" x14ac:dyDescent="0.2">
      <c r="R103" s="98"/>
      <c r="S103" s="98"/>
      <c r="T103" s="106"/>
      <c r="U103" s="93"/>
      <c r="V103" s="107"/>
      <c r="W103" s="107"/>
      <c r="X103" s="107"/>
      <c r="Y103" s="107"/>
      <c r="Z103" s="107"/>
      <c r="AA103" s="107"/>
      <c r="AB103" s="107"/>
      <c r="AC103" s="98"/>
      <c r="AD103" s="106"/>
      <c r="AE103" s="93"/>
      <c r="AF103" s="107"/>
      <c r="AG103" s="107"/>
      <c r="AH103" s="107"/>
      <c r="AI103" s="107"/>
      <c r="AJ103" s="107"/>
      <c r="AK103" s="107"/>
      <c r="AL103" s="107"/>
      <c r="AM103" s="98"/>
    </row>
    <row r="104" spans="18:39" x14ac:dyDescent="0.2">
      <c r="R104" s="98"/>
      <c r="S104" s="98"/>
      <c r="T104" s="106"/>
      <c r="U104" s="93"/>
      <c r="V104" s="107"/>
      <c r="W104" s="107"/>
      <c r="X104" s="107"/>
      <c r="Y104" s="107"/>
      <c r="Z104" s="107"/>
      <c r="AA104" s="107"/>
      <c r="AB104" s="107"/>
      <c r="AC104" s="98"/>
      <c r="AD104" s="106"/>
      <c r="AE104" s="93"/>
      <c r="AF104" s="107"/>
      <c r="AG104" s="107"/>
      <c r="AH104" s="107"/>
      <c r="AI104" s="107"/>
      <c r="AJ104" s="107"/>
      <c r="AK104" s="107"/>
      <c r="AL104" s="107"/>
      <c r="AM104" s="98"/>
    </row>
    <row r="105" spans="18:39" x14ac:dyDescent="0.2">
      <c r="R105" s="98"/>
      <c r="S105" s="98"/>
      <c r="T105" s="106"/>
      <c r="U105" s="93"/>
      <c r="V105" s="107"/>
      <c r="W105" s="107"/>
      <c r="X105" s="107"/>
      <c r="Y105" s="107"/>
      <c r="Z105" s="107"/>
      <c r="AA105" s="107"/>
      <c r="AB105" s="107"/>
      <c r="AC105" s="98"/>
      <c r="AD105" s="106"/>
      <c r="AE105" s="93"/>
      <c r="AF105" s="107"/>
      <c r="AG105" s="107"/>
      <c r="AH105" s="107"/>
      <c r="AI105" s="107"/>
      <c r="AJ105" s="107"/>
      <c r="AK105" s="107"/>
      <c r="AL105" s="107"/>
      <c r="AM105" s="98"/>
    </row>
    <row r="106" spans="18:39" x14ac:dyDescent="0.2">
      <c r="R106" s="98"/>
      <c r="S106" s="98"/>
      <c r="T106" s="106"/>
      <c r="U106" s="93"/>
      <c r="V106" s="107"/>
      <c r="W106" s="107"/>
      <c r="X106" s="107"/>
      <c r="Y106" s="107"/>
      <c r="Z106" s="107"/>
      <c r="AA106" s="107"/>
      <c r="AB106" s="107"/>
      <c r="AC106" s="98"/>
      <c r="AD106" s="106"/>
      <c r="AE106" s="93"/>
      <c r="AF106" s="107"/>
      <c r="AG106" s="107"/>
      <c r="AH106" s="107"/>
      <c r="AI106" s="107"/>
      <c r="AJ106" s="107"/>
      <c r="AK106" s="107"/>
      <c r="AL106" s="107"/>
      <c r="AM106" s="98"/>
    </row>
    <row r="107" spans="18:39" x14ac:dyDescent="0.2">
      <c r="R107" s="98"/>
      <c r="S107" s="98"/>
      <c r="T107" s="106"/>
      <c r="U107" s="93"/>
      <c r="V107" s="107"/>
      <c r="W107" s="107"/>
      <c r="X107" s="107"/>
      <c r="Y107" s="107"/>
      <c r="Z107" s="107"/>
      <c r="AA107" s="107"/>
      <c r="AB107" s="107"/>
      <c r="AC107" s="98"/>
      <c r="AD107" s="106"/>
      <c r="AE107" s="93"/>
      <c r="AF107" s="107"/>
      <c r="AG107" s="107"/>
      <c r="AH107" s="107"/>
      <c r="AI107" s="107"/>
      <c r="AJ107" s="107"/>
      <c r="AK107" s="107"/>
      <c r="AL107" s="107"/>
      <c r="AM107" s="98"/>
    </row>
    <row r="108" spans="18:39" x14ac:dyDescent="0.2">
      <c r="R108" s="98"/>
      <c r="S108" s="98"/>
      <c r="T108" s="106"/>
      <c r="U108" s="93"/>
      <c r="V108" s="107"/>
      <c r="W108" s="107"/>
      <c r="X108" s="107"/>
      <c r="Y108" s="107"/>
      <c r="Z108" s="107"/>
      <c r="AA108" s="107"/>
      <c r="AB108" s="107"/>
      <c r="AC108" s="98"/>
      <c r="AD108" s="106"/>
      <c r="AE108" s="93"/>
      <c r="AF108" s="107"/>
      <c r="AG108" s="107"/>
      <c r="AH108" s="107"/>
      <c r="AI108" s="107"/>
      <c r="AJ108" s="107"/>
      <c r="AK108" s="107"/>
      <c r="AL108" s="107"/>
      <c r="AM108" s="98"/>
    </row>
    <row r="109" spans="18:39" x14ac:dyDescent="0.2">
      <c r="R109" s="98"/>
      <c r="S109" s="98"/>
      <c r="T109" s="106"/>
      <c r="U109" s="93"/>
      <c r="V109" s="107"/>
      <c r="W109" s="107"/>
      <c r="X109" s="107"/>
      <c r="Y109" s="107"/>
      <c r="Z109" s="107"/>
      <c r="AA109" s="107"/>
      <c r="AB109" s="107"/>
      <c r="AC109" s="98"/>
      <c r="AD109" s="106"/>
      <c r="AE109" s="93"/>
      <c r="AF109" s="107"/>
      <c r="AG109" s="107"/>
      <c r="AH109" s="107"/>
      <c r="AI109" s="107"/>
      <c r="AJ109" s="107"/>
      <c r="AK109" s="107"/>
      <c r="AL109" s="107"/>
      <c r="AM109" s="98"/>
    </row>
    <row r="110" spans="18:39" x14ac:dyDescent="0.2">
      <c r="R110" s="98"/>
      <c r="S110" s="98"/>
      <c r="T110" s="106"/>
      <c r="U110" s="108"/>
      <c r="V110" s="107"/>
      <c r="W110" s="107"/>
      <c r="X110" s="107"/>
      <c r="Y110" s="107"/>
      <c r="Z110" s="107"/>
      <c r="AA110" s="107"/>
      <c r="AB110" s="107"/>
      <c r="AC110" s="98"/>
      <c r="AD110" s="106"/>
      <c r="AE110" s="108"/>
      <c r="AF110" s="107"/>
      <c r="AG110" s="107"/>
      <c r="AH110" s="107"/>
      <c r="AI110" s="107"/>
      <c r="AJ110" s="107"/>
      <c r="AK110" s="107"/>
      <c r="AL110" s="107"/>
      <c r="AM110" s="98"/>
    </row>
    <row r="111" spans="18:39" x14ac:dyDescent="0.2">
      <c r="R111" s="98"/>
      <c r="S111" s="98"/>
      <c r="T111" s="98"/>
      <c r="U111" s="109"/>
      <c r="V111" s="110"/>
      <c r="W111" s="110"/>
      <c r="X111" s="110"/>
      <c r="Y111" s="110"/>
      <c r="Z111" s="110"/>
      <c r="AA111" s="111"/>
      <c r="AB111" s="111"/>
      <c r="AC111" s="98"/>
      <c r="AD111" s="98"/>
      <c r="AE111" s="109"/>
      <c r="AF111" s="110"/>
      <c r="AG111" s="110"/>
      <c r="AH111" s="110"/>
      <c r="AI111" s="110"/>
      <c r="AJ111" s="110"/>
      <c r="AK111" s="111"/>
      <c r="AL111" s="111"/>
      <c r="AM111" s="98"/>
    </row>
    <row r="112" spans="18:39" x14ac:dyDescent="0.2">
      <c r="R112" s="98"/>
      <c r="S112" s="98"/>
      <c r="T112" s="98"/>
      <c r="U112" s="98"/>
      <c r="V112" s="98"/>
      <c r="W112" s="98"/>
      <c r="X112" s="98"/>
      <c r="Y112" s="98"/>
      <c r="Z112" s="98"/>
      <c r="AA112" s="98"/>
      <c r="AB112" s="98"/>
      <c r="AC112" s="98"/>
      <c r="AD112" s="98"/>
      <c r="AE112" s="98"/>
      <c r="AF112" s="98"/>
      <c r="AG112" s="98"/>
      <c r="AH112" s="98"/>
      <c r="AI112" s="98"/>
      <c r="AJ112" s="98"/>
      <c r="AK112" s="98"/>
      <c r="AL112" s="98"/>
      <c r="AM112" s="98"/>
    </row>
    <row r="113" spans="18:39" ht="15.75" x14ac:dyDescent="0.25">
      <c r="R113" s="98"/>
      <c r="S113" s="98"/>
      <c r="T113" s="183"/>
      <c r="U113" s="183"/>
      <c r="V113" s="99"/>
      <c r="W113" s="97"/>
      <c r="X113" s="97"/>
      <c r="Y113" s="97"/>
      <c r="Z113" s="97"/>
      <c r="AA113" s="97"/>
      <c r="AB113" s="97"/>
      <c r="AC113" s="98"/>
      <c r="AD113" s="183"/>
      <c r="AE113" s="183"/>
      <c r="AF113" s="99"/>
      <c r="AG113" s="97"/>
      <c r="AH113" s="97"/>
      <c r="AI113" s="97"/>
      <c r="AJ113" s="97"/>
      <c r="AK113" s="97"/>
      <c r="AL113" s="97"/>
      <c r="AM113" s="98"/>
    </row>
    <row r="114" spans="18:39" ht="15.75" x14ac:dyDescent="0.25">
      <c r="R114" s="98"/>
      <c r="S114" s="100"/>
      <c r="T114" s="101"/>
      <c r="U114" s="101"/>
      <c r="V114" s="91"/>
      <c r="W114" s="91"/>
      <c r="X114" s="91"/>
      <c r="Y114" s="91"/>
      <c r="Z114" s="91"/>
      <c r="AA114" s="91"/>
      <c r="AB114" s="91"/>
      <c r="AC114" s="100"/>
      <c r="AD114" s="101"/>
      <c r="AE114" s="101"/>
      <c r="AF114" s="91"/>
      <c r="AG114" s="91"/>
      <c r="AH114" s="91"/>
      <c r="AI114" s="91"/>
      <c r="AJ114" s="91"/>
      <c r="AK114" s="91"/>
      <c r="AL114" s="91"/>
      <c r="AM114" s="98"/>
    </row>
    <row r="115" spans="18:39" x14ac:dyDescent="0.2">
      <c r="R115" s="98"/>
      <c r="S115" s="98"/>
      <c r="T115" s="101"/>
      <c r="U115" s="102"/>
      <c r="V115" s="91"/>
      <c r="W115" s="91"/>
      <c r="X115" s="91"/>
      <c r="Y115" s="91"/>
      <c r="Z115" s="91"/>
      <c r="AA115" s="91"/>
      <c r="AB115" s="91"/>
      <c r="AC115" s="98"/>
      <c r="AD115" s="101"/>
      <c r="AE115" s="102"/>
      <c r="AF115" s="91"/>
      <c r="AG115" s="91"/>
      <c r="AH115" s="91"/>
      <c r="AI115" s="91"/>
      <c r="AJ115" s="91"/>
      <c r="AK115" s="91"/>
      <c r="AL115" s="91"/>
      <c r="AM115" s="98"/>
    </row>
    <row r="116" spans="18:39" x14ac:dyDescent="0.2">
      <c r="R116" s="98"/>
      <c r="S116" s="98"/>
      <c r="T116" s="98"/>
      <c r="U116" s="98"/>
      <c r="V116" s="98"/>
      <c r="W116" s="98"/>
      <c r="X116" s="98"/>
      <c r="Y116" s="98"/>
      <c r="Z116" s="103"/>
      <c r="AA116" s="98"/>
      <c r="AB116" s="98"/>
      <c r="AC116" s="98"/>
      <c r="AD116" s="98"/>
      <c r="AE116" s="98"/>
      <c r="AF116" s="98"/>
      <c r="AG116" s="98"/>
      <c r="AH116" s="98"/>
      <c r="AI116" s="98"/>
      <c r="AJ116" s="103"/>
      <c r="AK116" s="98"/>
      <c r="AL116" s="98"/>
      <c r="AM116" s="98"/>
    </row>
    <row r="117" spans="18:39" x14ac:dyDescent="0.2">
      <c r="R117" s="98"/>
      <c r="S117" s="98"/>
      <c r="T117" s="106"/>
      <c r="U117" s="93"/>
      <c r="V117" s="107"/>
      <c r="W117" s="107"/>
      <c r="X117" s="107"/>
      <c r="Y117" s="107"/>
      <c r="Z117" s="107"/>
      <c r="AA117" s="107"/>
      <c r="AB117" s="107"/>
      <c r="AC117" s="98"/>
      <c r="AD117" s="106"/>
      <c r="AE117" s="93"/>
      <c r="AF117" s="107"/>
      <c r="AG117" s="107"/>
      <c r="AH117" s="107"/>
      <c r="AI117" s="107"/>
      <c r="AJ117" s="107"/>
      <c r="AK117" s="107"/>
      <c r="AL117" s="107"/>
      <c r="AM117" s="98"/>
    </row>
    <row r="118" spans="18:39" x14ac:dyDescent="0.2">
      <c r="R118" s="98"/>
      <c r="S118" s="98"/>
      <c r="T118" s="106"/>
      <c r="U118" s="93"/>
      <c r="V118" s="107"/>
      <c r="W118" s="107"/>
      <c r="X118" s="107"/>
      <c r="Y118" s="107"/>
      <c r="Z118" s="107"/>
      <c r="AA118" s="107"/>
      <c r="AB118" s="107"/>
      <c r="AC118" s="98"/>
      <c r="AD118" s="106"/>
      <c r="AE118" s="93"/>
      <c r="AF118" s="107"/>
      <c r="AG118" s="107"/>
      <c r="AH118" s="107"/>
      <c r="AI118" s="107"/>
      <c r="AJ118" s="107"/>
      <c r="AK118" s="107"/>
      <c r="AL118" s="107"/>
      <c r="AM118" s="98"/>
    </row>
    <row r="119" spans="18:39" x14ac:dyDescent="0.2">
      <c r="R119" s="98"/>
      <c r="S119" s="98"/>
      <c r="T119" s="106"/>
      <c r="U119" s="93"/>
      <c r="V119" s="107"/>
      <c r="W119" s="107"/>
      <c r="X119" s="107"/>
      <c r="Y119" s="107"/>
      <c r="Z119" s="107"/>
      <c r="AA119" s="107"/>
      <c r="AB119" s="107"/>
      <c r="AC119" s="98"/>
      <c r="AD119" s="106"/>
      <c r="AE119" s="93"/>
      <c r="AF119" s="107"/>
      <c r="AG119" s="107"/>
      <c r="AH119" s="107"/>
      <c r="AI119" s="107"/>
      <c r="AJ119" s="107"/>
      <c r="AK119" s="107"/>
      <c r="AL119" s="107"/>
      <c r="AM119" s="98"/>
    </row>
    <row r="120" spans="18:39" x14ac:dyDescent="0.2">
      <c r="R120" s="98"/>
      <c r="S120" s="98"/>
      <c r="T120" s="106"/>
      <c r="U120" s="93"/>
      <c r="V120" s="107"/>
      <c r="W120" s="107"/>
      <c r="X120" s="107"/>
      <c r="Y120" s="107"/>
      <c r="Z120" s="107"/>
      <c r="AA120" s="107"/>
      <c r="AB120" s="107"/>
      <c r="AC120" s="98"/>
      <c r="AD120" s="106"/>
      <c r="AE120" s="93"/>
      <c r="AF120" s="107"/>
      <c r="AG120" s="107"/>
      <c r="AH120" s="107"/>
      <c r="AI120" s="107"/>
      <c r="AJ120" s="107"/>
      <c r="AK120" s="107"/>
      <c r="AL120" s="107"/>
      <c r="AM120" s="98"/>
    </row>
    <row r="121" spans="18:39" x14ac:dyDescent="0.2">
      <c r="R121" s="98"/>
      <c r="S121" s="98"/>
      <c r="T121" s="106"/>
      <c r="U121" s="93"/>
      <c r="V121" s="107"/>
      <c r="W121" s="107"/>
      <c r="X121" s="107"/>
      <c r="Y121" s="107"/>
      <c r="Z121" s="107"/>
      <c r="AA121" s="107"/>
      <c r="AB121" s="107"/>
      <c r="AC121" s="98"/>
      <c r="AD121" s="106"/>
      <c r="AE121" s="93"/>
      <c r="AF121" s="107"/>
      <c r="AG121" s="107"/>
      <c r="AH121" s="107"/>
      <c r="AI121" s="107"/>
      <c r="AJ121" s="107"/>
      <c r="AK121" s="107"/>
      <c r="AL121" s="107"/>
      <c r="AM121" s="98"/>
    </row>
    <row r="122" spans="18:39" x14ac:dyDescent="0.2">
      <c r="R122" s="98"/>
      <c r="S122" s="98"/>
      <c r="T122" s="106"/>
      <c r="U122" s="93"/>
      <c r="V122" s="107"/>
      <c r="W122" s="107"/>
      <c r="X122" s="107"/>
      <c r="Y122" s="107"/>
      <c r="Z122" s="107"/>
      <c r="AA122" s="107"/>
      <c r="AB122" s="107"/>
      <c r="AC122" s="98"/>
      <c r="AD122" s="106"/>
      <c r="AE122" s="93"/>
      <c r="AF122" s="107"/>
      <c r="AG122" s="107"/>
      <c r="AH122" s="107"/>
      <c r="AI122" s="107"/>
      <c r="AJ122" s="107"/>
      <c r="AK122" s="107"/>
      <c r="AL122" s="107"/>
      <c r="AM122" s="98"/>
    </row>
    <row r="123" spans="18:39" x14ac:dyDescent="0.2">
      <c r="R123" s="98"/>
      <c r="S123" s="98"/>
      <c r="T123" s="106"/>
      <c r="U123" s="93"/>
      <c r="V123" s="107"/>
      <c r="W123" s="107"/>
      <c r="X123" s="107"/>
      <c r="Y123" s="107"/>
      <c r="Z123" s="107"/>
      <c r="AA123" s="107"/>
      <c r="AB123" s="107"/>
      <c r="AC123" s="98"/>
      <c r="AD123" s="106"/>
      <c r="AE123" s="93"/>
      <c r="AF123" s="107"/>
      <c r="AG123" s="107"/>
      <c r="AH123" s="107"/>
      <c r="AI123" s="107"/>
      <c r="AJ123" s="107"/>
      <c r="AK123" s="107"/>
      <c r="AL123" s="107"/>
      <c r="AM123" s="98"/>
    </row>
    <row r="124" spans="18:39" x14ac:dyDescent="0.2">
      <c r="R124" s="98"/>
      <c r="S124" s="98"/>
      <c r="T124" s="106"/>
      <c r="U124" s="93"/>
      <c r="V124" s="107"/>
      <c r="W124" s="107"/>
      <c r="X124" s="107"/>
      <c r="Y124" s="107"/>
      <c r="Z124" s="107"/>
      <c r="AA124" s="107"/>
      <c r="AB124" s="107"/>
      <c r="AC124" s="98"/>
      <c r="AD124" s="106"/>
      <c r="AE124" s="93"/>
      <c r="AF124" s="107"/>
      <c r="AG124" s="107"/>
      <c r="AH124" s="107"/>
      <c r="AI124" s="107"/>
      <c r="AJ124" s="107"/>
      <c r="AK124" s="107"/>
      <c r="AL124" s="107"/>
      <c r="AM124" s="98"/>
    </row>
    <row r="125" spans="18:39" x14ac:dyDescent="0.2">
      <c r="R125" s="98"/>
      <c r="S125" s="98"/>
      <c r="T125" s="106"/>
      <c r="U125" s="93"/>
      <c r="V125" s="107"/>
      <c r="W125" s="107"/>
      <c r="X125" s="107"/>
      <c r="Y125" s="107"/>
      <c r="Z125" s="107"/>
      <c r="AA125" s="107"/>
      <c r="AB125" s="107"/>
      <c r="AC125" s="98"/>
      <c r="AD125" s="106"/>
      <c r="AE125" s="93"/>
      <c r="AF125" s="107"/>
      <c r="AG125" s="107"/>
      <c r="AH125" s="107"/>
      <c r="AI125" s="107"/>
      <c r="AJ125" s="107"/>
      <c r="AK125" s="107"/>
      <c r="AL125" s="107"/>
      <c r="AM125" s="98"/>
    </row>
    <row r="126" spans="18:39" x14ac:dyDescent="0.2">
      <c r="R126" s="98"/>
      <c r="S126" s="98"/>
      <c r="T126" s="106"/>
      <c r="U126" s="108"/>
      <c r="V126" s="107"/>
      <c r="W126" s="107"/>
      <c r="X126" s="107"/>
      <c r="Y126" s="107"/>
      <c r="Z126" s="107"/>
      <c r="AA126" s="107"/>
      <c r="AB126" s="107"/>
      <c r="AC126" s="98"/>
      <c r="AD126" s="106"/>
      <c r="AE126" s="108"/>
      <c r="AF126" s="107"/>
      <c r="AG126" s="107"/>
      <c r="AH126" s="107"/>
      <c r="AI126" s="107"/>
      <c r="AJ126" s="107"/>
      <c r="AK126" s="107"/>
      <c r="AL126" s="107"/>
      <c r="AM126" s="98"/>
    </row>
    <row r="127" spans="18:39" x14ac:dyDescent="0.2">
      <c r="R127" s="98"/>
      <c r="S127" s="98"/>
      <c r="T127" s="98"/>
      <c r="U127" s="109"/>
      <c r="V127" s="110"/>
      <c r="W127" s="110"/>
      <c r="X127" s="110"/>
      <c r="Y127" s="110"/>
      <c r="Z127" s="110"/>
      <c r="AA127" s="111"/>
      <c r="AB127" s="111"/>
      <c r="AC127" s="98"/>
      <c r="AD127" s="98"/>
      <c r="AE127" s="109"/>
      <c r="AF127" s="110"/>
      <c r="AG127" s="110"/>
      <c r="AH127" s="110"/>
      <c r="AI127" s="110"/>
      <c r="AJ127" s="110"/>
      <c r="AK127" s="111"/>
      <c r="AL127" s="111"/>
      <c r="AM127" s="98"/>
    </row>
    <row r="128" spans="18:39" x14ac:dyDescent="0.2">
      <c r="R128" s="98"/>
      <c r="S128" s="98"/>
      <c r="T128" s="98"/>
      <c r="U128" s="98"/>
      <c r="V128" s="98"/>
      <c r="W128" s="98"/>
      <c r="X128" s="98"/>
      <c r="Y128" s="98"/>
      <c r="Z128" s="98"/>
      <c r="AA128" s="98"/>
      <c r="AB128" s="98"/>
      <c r="AC128" s="98"/>
      <c r="AD128" s="98"/>
      <c r="AE128" s="98"/>
      <c r="AF128" s="98"/>
      <c r="AG128" s="98"/>
      <c r="AH128" s="98"/>
      <c r="AI128" s="98"/>
      <c r="AJ128" s="98"/>
      <c r="AK128" s="98"/>
      <c r="AL128" s="98"/>
      <c r="AM128" s="98"/>
    </row>
    <row r="129" spans="1:39" ht="15.75" x14ac:dyDescent="0.25">
      <c r="R129" s="98"/>
      <c r="S129" s="98"/>
      <c r="T129" s="183"/>
      <c r="U129" s="183"/>
      <c r="V129" s="99"/>
      <c r="W129" s="97"/>
      <c r="X129" s="97"/>
      <c r="Y129" s="97"/>
      <c r="Z129" s="97"/>
      <c r="AA129" s="97"/>
      <c r="AB129" s="97"/>
      <c r="AC129" s="98"/>
      <c r="AD129" s="183"/>
      <c r="AE129" s="183"/>
      <c r="AF129" s="99"/>
      <c r="AG129" s="97"/>
      <c r="AH129" s="97"/>
      <c r="AI129" s="97"/>
      <c r="AJ129" s="97"/>
      <c r="AK129" s="97"/>
      <c r="AL129" s="97"/>
      <c r="AM129" s="98"/>
    </row>
    <row r="130" spans="1:39" ht="15.75" x14ac:dyDescent="0.25">
      <c r="R130" s="98"/>
      <c r="S130" s="100"/>
      <c r="T130" s="101"/>
      <c r="U130" s="101"/>
      <c r="V130" s="91"/>
      <c r="W130" s="91"/>
      <c r="X130" s="91"/>
      <c r="Y130" s="91"/>
      <c r="Z130" s="91"/>
      <c r="AA130" s="91"/>
      <c r="AB130" s="91"/>
      <c r="AC130" s="100"/>
      <c r="AD130" s="101"/>
      <c r="AE130" s="101"/>
      <c r="AF130" s="91"/>
      <c r="AG130" s="91"/>
      <c r="AH130" s="91"/>
      <c r="AI130" s="91"/>
      <c r="AJ130" s="91"/>
      <c r="AK130" s="91"/>
      <c r="AL130" s="91"/>
      <c r="AM130" s="98"/>
    </row>
    <row r="131" spans="1:39" x14ac:dyDescent="0.2">
      <c r="R131" s="98"/>
      <c r="S131" s="98"/>
      <c r="T131" s="101"/>
      <c r="U131" s="102"/>
      <c r="V131" s="91"/>
      <c r="W131" s="91"/>
      <c r="X131" s="91"/>
      <c r="Y131" s="91"/>
      <c r="Z131" s="91"/>
      <c r="AA131" s="91"/>
      <c r="AB131" s="91"/>
      <c r="AC131" s="98"/>
      <c r="AD131" s="101"/>
      <c r="AE131" s="102"/>
      <c r="AF131" s="91"/>
      <c r="AG131" s="91"/>
      <c r="AH131" s="91"/>
      <c r="AI131" s="91"/>
      <c r="AJ131" s="91"/>
      <c r="AK131" s="91"/>
      <c r="AL131" s="91"/>
      <c r="AM131" s="98"/>
    </row>
    <row r="132" spans="1:39" x14ac:dyDescent="0.2">
      <c r="R132" s="98"/>
      <c r="S132" s="98"/>
      <c r="T132" s="98"/>
      <c r="U132" s="98"/>
      <c r="V132" s="98"/>
      <c r="W132" s="98"/>
      <c r="X132" s="98"/>
      <c r="Y132" s="98"/>
      <c r="Z132" s="103"/>
      <c r="AA132" s="98"/>
      <c r="AB132" s="98"/>
      <c r="AC132" s="98"/>
      <c r="AD132" s="98"/>
      <c r="AE132" s="98"/>
      <c r="AF132" s="98"/>
      <c r="AG132" s="98"/>
      <c r="AH132" s="98"/>
      <c r="AI132" s="98"/>
      <c r="AJ132" s="103"/>
      <c r="AK132" s="98"/>
      <c r="AL132" s="98"/>
      <c r="AM132" s="98"/>
    </row>
    <row r="133" spans="1:39" x14ac:dyDescent="0.2">
      <c r="R133" s="98"/>
      <c r="S133" s="98"/>
      <c r="T133" s="106"/>
      <c r="U133" s="93"/>
      <c r="V133" s="107"/>
      <c r="W133" s="107"/>
      <c r="X133" s="107"/>
      <c r="Y133" s="107"/>
      <c r="Z133" s="107"/>
      <c r="AA133" s="107"/>
      <c r="AB133" s="107"/>
      <c r="AC133" s="98"/>
      <c r="AD133" s="106"/>
      <c r="AE133" s="93"/>
      <c r="AF133" s="107"/>
      <c r="AG133" s="107"/>
      <c r="AH133" s="107"/>
      <c r="AI133" s="107"/>
      <c r="AJ133" s="107"/>
      <c r="AK133" s="107"/>
      <c r="AL133" s="107"/>
      <c r="AM133" s="98"/>
    </row>
    <row r="134" spans="1:39" x14ac:dyDescent="0.2">
      <c r="R134" s="98"/>
      <c r="S134" s="98"/>
      <c r="T134" s="106"/>
      <c r="U134" s="93"/>
      <c r="V134" s="107"/>
      <c r="W134" s="107"/>
      <c r="X134" s="107"/>
      <c r="Y134" s="107"/>
      <c r="Z134" s="107"/>
      <c r="AA134" s="107"/>
      <c r="AB134" s="107"/>
      <c r="AC134" s="98"/>
      <c r="AD134" s="106"/>
      <c r="AE134" s="93"/>
      <c r="AF134" s="107"/>
      <c r="AG134" s="107"/>
      <c r="AH134" s="107"/>
      <c r="AI134" s="107"/>
      <c r="AJ134" s="107"/>
      <c r="AK134" s="107"/>
      <c r="AL134" s="107"/>
      <c r="AM134" s="98"/>
    </row>
    <row r="135" spans="1:39" ht="18" x14ac:dyDescent="0.25">
      <c r="A135" s="150" t="s">
        <v>56</v>
      </c>
      <c r="B135" s="150"/>
      <c r="C135" s="150"/>
      <c r="D135" s="150"/>
      <c r="E135" s="150"/>
      <c r="F135" s="150"/>
      <c r="G135" s="150"/>
      <c r="H135" s="150"/>
      <c r="I135" s="150"/>
      <c r="R135" s="98"/>
      <c r="S135" s="98"/>
      <c r="T135" s="106"/>
      <c r="U135" s="93"/>
      <c r="V135" s="107"/>
      <c r="W135" s="107"/>
      <c r="X135" s="107"/>
      <c r="Y135" s="107"/>
      <c r="Z135" s="107"/>
      <c r="AA135" s="107"/>
      <c r="AB135" s="107"/>
      <c r="AC135" s="98"/>
      <c r="AD135" s="106"/>
      <c r="AE135" s="93"/>
      <c r="AF135" s="107"/>
      <c r="AG135" s="107"/>
      <c r="AH135" s="107"/>
      <c r="AI135" s="107"/>
      <c r="AJ135" s="107"/>
      <c r="AK135" s="107"/>
      <c r="AL135" s="107"/>
      <c r="AM135" s="98"/>
    </row>
    <row r="136" spans="1:39" x14ac:dyDescent="0.2">
      <c r="B136" t="str">
        <f>A2</f>
        <v xml:space="preserve">    Third Quarter: Apr, May, Jun                                   FY 2018                                          </v>
      </c>
      <c r="R136" s="98"/>
      <c r="S136" s="98"/>
      <c r="T136" s="106"/>
      <c r="U136" s="93"/>
      <c r="V136" s="107"/>
      <c r="W136" s="107"/>
      <c r="X136" s="107"/>
      <c r="Y136" s="107"/>
      <c r="Z136" s="107"/>
      <c r="AA136" s="107"/>
      <c r="AB136" s="107"/>
      <c r="AC136" s="98"/>
      <c r="AD136" s="106"/>
      <c r="AE136" s="93"/>
      <c r="AF136" s="107"/>
      <c r="AG136" s="107"/>
      <c r="AH136" s="107"/>
      <c r="AI136" s="107"/>
      <c r="AJ136" s="107"/>
      <c r="AK136" s="107"/>
      <c r="AL136" s="107"/>
      <c r="AM136" s="98"/>
    </row>
    <row r="137" spans="1:39" x14ac:dyDescent="0.2">
      <c r="A137" s="32"/>
      <c r="B137" s="32"/>
      <c r="C137" s="32"/>
      <c r="D137" s="32"/>
      <c r="E137" s="32"/>
      <c r="F137" s="32"/>
      <c r="G137" s="32"/>
      <c r="H137" s="32"/>
      <c r="I137" s="32"/>
      <c r="R137" s="98"/>
      <c r="S137" s="98"/>
      <c r="T137" s="106"/>
      <c r="U137" s="93"/>
      <c r="V137" s="107"/>
      <c r="W137" s="107"/>
      <c r="X137" s="107"/>
      <c r="Y137" s="107"/>
      <c r="Z137" s="107"/>
      <c r="AA137" s="107"/>
      <c r="AB137" s="107"/>
      <c r="AC137" s="98"/>
      <c r="AD137" s="106"/>
      <c r="AE137" s="93"/>
      <c r="AF137" s="107"/>
      <c r="AG137" s="107"/>
      <c r="AH137" s="107"/>
      <c r="AI137" s="107"/>
      <c r="AJ137" s="107"/>
      <c r="AK137" s="107"/>
      <c r="AL137" s="107"/>
      <c r="AM137" s="98"/>
    </row>
    <row r="138" spans="1:39" x14ac:dyDescent="0.2">
      <c r="R138" s="98"/>
      <c r="S138" s="98"/>
      <c r="T138" s="106"/>
      <c r="U138" s="93"/>
      <c r="V138" s="107"/>
      <c r="W138" s="107"/>
      <c r="X138" s="107"/>
      <c r="Y138" s="107"/>
      <c r="Z138" s="107"/>
      <c r="AA138" s="107"/>
      <c r="AB138" s="107"/>
      <c r="AC138" s="98"/>
      <c r="AD138" s="106"/>
      <c r="AE138" s="93"/>
      <c r="AF138" s="107"/>
      <c r="AG138" s="107"/>
      <c r="AH138" s="107"/>
      <c r="AI138" s="107"/>
      <c r="AJ138" s="107"/>
      <c r="AK138" s="107"/>
      <c r="AL138" s="107"/>
      <c r="AM138" s="98"/>
    </row>
    <row r="139" spans="1:39" x14ac:dyDescent="0.2">
      <c r="B139" s="36" t="s">
        <v>57</v>
      </c>
      <c r="C139" s="37">
        <f>C18</f>
        <v>0</v>
      </c>
      <c r="R139" s="98"/>
      <c r="S139" s="98"/>
      <c r="T139" s="106"/>
      <c r="U139" s="93"/>
      <c r="V139" s="107"/>
      <c r="W139" s="107"/>
      <c r="X139" s="107"/>
      <c r="Y139" s="107"/>
      <c r="Z139" s="107"/>
      <c r="AA139" s="107"/>
      <c r="AB139" s="107"/>
      <c r="AC139" s="98"/>
      <c r="AD139" s="106"/>
      <c r="AE139" s="93"/>
      <c r="AF139" s="107"/>
      <c r="AG139" s="107"/>
      <c r="AH139" s="107"/>
      <c r="AI139" s="107"/>
      <c r="AJ139" s="107"/>
      <c r="AK139" s="107"/>
      <c r="AL139" s="107"/>
      <c r="AM139" s="98"/>
    </row>
    <row r="140" spans="1:39" x14ac:dyDescent="0.2">
      <c r="B140" s="36" t="s">
        <v>19</v>
      </c>
      <c r="C140" s="37">
        <f>D18</f>
        <v>0</v>
      </c>
      <c r="R140" s="98"/>
      <c r="S140" s="98"/>
      <c r="T140" s="106"/>
      <c r="U140" s="93"/>
      <c r="V140" s="107"/>
      <c r="W140" s="107"/>
      <c r="X140" s="107"/>
      <c r="Y140" s="107"/>
      <c r="Z140" s="107"/>
      <c r="AA140" s="107"/>
      <c r="AB140" s="107"/>
      <c r="AC140" s="98"/>
      <c r="AD140" s="106"/>
      <c r="AE140" s="93"/>
      <c r="AF140" s="107"/>
      <c r="AG140" s="107"/>
      <c r="AH140" s="107"/>
      <c r="AI140" s="107"/>
      <c r="AJ140" s="107"/>
      <c r="AK140" s="107"/>
      <c r="AL140" s="107"/>
      <c r="AM140" s="98"/>
    </row>
    <row r="141" spans="1:39" x14ac:dyDescent="0.2">
      <c r="B141" s="36" t="s">
        <v>66</v>
      </c>
      <c r="C141" s="37">
        <f>E18</f>
        <v>0</v>
      </c>
      <c r="R141" s="98"/>
      <c r="S141" s="98"/>
      <c r="T141" s="106"/>
      <c r="U141" s="93"/>
      <c r="V141" s="107"/>
      <c r="W141" s="107"/>
      <c r="X141" s="107"/>
      <c r="Y141" s="107"/>
      <c r="Z141" s="107"/>
      <c r="AA141" s="107"/>
      <c r="AB141" s="107"/>
      <c r="AC141" s="98"/>
      <c r="AD141" s="106"/>
      <c r="AE141" s="93"/>
      <c r="AF141" s="107"/>
      <c r="AG141" s="107"/>
      <c r="AH141" s="107"/>
      <c r="AI141" s="107"/>
      <c r="AJ141" s="107"/>
      <c r="AK141" s="107"/>
      <c r="AL141" s="107"/>
      <c r="AM141" s="98"/>
    </row>
    <row r="142" spans="1:39" x14ac:dyDescent="0.2">
      <c r="B142" s="36" t="s">
        <v>92</v>
      </c>
      <c r="C142" s="39">
        <f>G173</f>
        <v>0</v>
      </c>
      <c r="R142" s="98"/>
      <c r="S142" s="98"/>
      <c r="T142" s="106"/>
      <c r="U142" s="108"/>
      <c r="V142" s="107"/>
      <c r="W142" s="107"/>
      <c r="X142" s="107"/>
      <c r="Y142" s="107"/>
      <c r="Z142" s="107"/>
      <c r="AA142" s="107"/>
      <c r="AB142" s="107"/>
      <c r="AC142" s="98"/>
      <c r="AD142" s="106"/>
      <c r="AE142" s="108"/>
      <c r="AF142" s="107"/>
      <c r="AG142" s="107"/>
      <c r="AH142" s="107"/>
      <c r="AI142" s="107"/>
      <c r="AJ142" s="107"/>
      <c r="AK142" s="107"/>
      <c r="AL142" s="107"/>
      <c r="AM142" s="98"/>
    </row>
    <row r="143" spans="1:39" x14ac:dyDescent="0.2">
      <c r="B143" s="36"/>
      <c r="C143" s="39"/>
      <c r="R143" s="98"/>
      <c r="S143" s="98"/>
      <c r="T143" s="98"/>
      <c r="U143" s="109"/>
      <c r="V143" s="110"/>
      <c r="W143" s="110"/>
      <c r="X143" s="110"/>
      <c r="Y143" s="110"/>
      <c r="Z143" s="110"/>
      <c r="AA143" s="111"/>
      <c r="AB143" s="111"/>
      <c r="AC143" s="98"/>
      <c r="AD143" s="98"/>
      <c r="AE143" s="109"/>
      <c r="AF143" s="110"/>
      <c r="AG143" s="110"/>
      <c r="AH143" s="110"/>
      <c r="AI143" s="110"/>
      <c r="AJ143" s="110"/>
      <c r="AK143" s="111"/>
      <c r="AL143" s="111"/>
      <c r="AM143" s="98"/>
    </row>
    <row r="144" spans="1:39" x14ac:dyDescent="0.2">
      <c r="B144" s="36" t="s">
        <v>67</v>
      </c>
      <c r="C144" s="38">
        <f>J18</f>
        <v>0</v>
      </c>
      <c r="R144" s="98"/>
      <c r="S144" s="98"/>
      <c r="T144" s="98"/>
      <c r="U144" s="98"/>
      <c r="V144" s="98"/>
      <c r="W144" s="98"/>
      <c r="X144" s="98"/>
      <c r="Y144" s="98"/>
      <c r="Z144" s="98"/>
      <c r="AA144" s="98"/>
      <c r="AB144" s="98"/>
      <c r="AC144" s="98"/>
      <c r="AD144" s="98"/>
      <c r="AE144" s="98"/>
      <c r="AF144" s="98"/>
      <c r="AG144" s="98"/>
      <c r="AH144" s="98"/>
      <c r="AI144" s="98"/>
      <c r="AJ144" s="98"/>
      <c r="AK144" s="98"/>
      <c r="AL144" s="98"/>
      <c r="AM144" s="98"/>
    </row>
    <row r="145" spans="2:39" ht="15.75" x14ac:dyDescent="0.25">
      <c r="B145" s="36" t="s">
        <v>68</v>
      </c>
      <c r="C145" s="39">
        <f>K18</f>
        <v>0</v>
      </c>
      <c r="R145" s="98"/>
      <c r="S145" s="98"/>
      <c r="T145" s="183"/>
      <c r="U145" s="183"/>
      <c r="V145" s="99"/>
      <c r="W145" s="97"/>
      <c r="X145" s="97"/>
      <c r="Y145" s="97"/>
      <c r="Z145" s="97"/>
      <c r="AA145" s="97"/>
      <c r="AB145" s="97"/>
      <c r="AC145" s="98"/>
      <c r="AD145" s="183"/>
      <c r="AE145" s="183"/>
      <c r="AF145" s="99"/>
      <c r="AG145" s="97"/>
      <c r="AH145" s="97"/>
      <c r="AI145" s="97"/>
      <c r="AJ145" s="97"/>
      <c r="AK145" s="97"/>
      <c r="AL145" s="97"/>
      <c r="AM145" s="98"/>
    </row>
    <row r="146" spans="2:39" ht="15.75" x14ac:dyDescent="0.25">
      <c r="B146" s="36" t="s">
        <v>69</v>
      </c>
      <c r="C146" s="39">
        <f>L18</f>
        <v>0</v>
      </c>
      <c r="R146" s="98"/>
      <c r="S146" s="100"/>
      <c r="T146" s="101"/>
      <c r="U146" s="101"/>
      <c r="V146" s="91"/>
      <c r="W146" s="91"/>
      <c r="X146" s="91"/>
      <c r="Y146" s="91"/>
      <c r="Z146" s="91"/>
      <c r="AA146" s="91"/>
      <c r="AB146" s="91"/>
      <c r="AC146" s="100"/>
      <c r="AD146" s="101"/>
      <c r="AE146" s="101"/>
      <c r="AF146" s="91"/>
      <c r="AG146" s="91"/>
      <c r="AH146" s="91"/>
      <c r="AI146" s="91"/>
      <c r="AJ146" s="91"/>
      <c r="AK146" s="91"/>
      <c r="AL146" s="91"/>
      <c r="AM146" s="98"/>
    </row>
    <row r="147" spans="2:39" x14ac:dyDescent="0.2">
      <c r="B147" s="36"/>
      <c r="C147" s="35"/>
      <c r="R147" s="98"/>
      <c r="S147" s="98"/>
      <c r="T147" s="101"/>
      <c r="U147" s="102"/>
      <c r="V147" s="91"/>
      <c r="W147" s="91"/>
      <c r="X147" s="91"/>
      <c r="Y147" s="91"/>
      <c r="Z147" s="91"/>
      <c r="AA147" s="91"/>
      <c r="AB147" s="91"/>
      <c r="AC147" s="98"/>
      <c r="AD147" s="101"/>
      <c r="AE147" s="102"/>
      <c r="AF147" s="91"/>
      <c r="AG147" s="91"/>
      <c r="AH147" s="91"/>
      <c r="AI147" s="91"/>
      <c r="AJ147" s="91"/>
      <c r="AK147" s="91"/>
      <c r="AL147" s="91"/>
      <c r="AM147" s="98"/>
    </row>
    <row r="148" spans="2:39" x14ac:dyDescent="0.2">
      <c r="B148" s="36" t="s">
        <v>102</v>
      </c>
      <c r="C148" s="37">
        <f>G18</f>
        <v>0</v>
      </c>
      <c r="R148" s="98"/>
      <c r="S148" s="98"/>
      <c r="T148" s="98"/>
      <c r="U148" s="98"/>
      <c r="V148" s="98"/>
      <c r="W148" s="98"/>
      <c r="X148" s="98"/>
      <c r="Y148" s="98"/>
      <c r="Z148" s="103"/>
      <c r="AA148" s="98"/>
      <c r="AB148" s="98"/>
      <c r="AC148" s="98"/>
      <c r="AD148" s="98"/>
      <c r="AE148" s="98"/>
      <c r="AF148" s="98"/>
      <c r="AG148" s="98"/>
      <c r="AH148" s="98"/>
      <c r="AI148" s="98"/>
      <c r="AJ148" s="103"/>
      <c r="AK148" s="98"/>
      <c r="AL148" s="98"/>
      <c r="AM148" s="98"/>
    </row>
    <row r="149" spans="2:39" ht="15.75" x14ac:dyDescent="0.25">
      <c r="B149" s="36" t="s">
        <v>110</v>
      </c>
      <c r="C149" s="37">
        <f>F18</f>
        <v>0</v>
      </c>
      <c r="R149" s="98"/>
      <c r="S149" s="100"/>
      <c r="T149" s="106"/>
      <c r="U149" s="93"/>
      <c r="V149" s="107"/>
      <c r="W149" s="107"/>
      <c r="X149" s="107"/>
      <c r="Y149" s="107"/>
      <c r="Z149" s="107"/>
      <c r="AA149" s="107"/>
      <c r="AB149" s="107"/>
      <c r="AC149" s="100"/>
      <c r="AD149" s="106"/>
      <c r="AE149" s="93"/>
      <c r="AF149" s="107"/>
      <c r="AG149" s="107"/>
      <c r="AH149" s="107"/>
      <c r="AI149" s="107"/>
      <c r="AJ149" s="107"/>
      <c r="AK149" s="107"/>
      <c r="AL149" s="107"/>
      <c r="AM149" s="98"/>
    </row>
    <row r="150" spans="2:39" x14ac:dyDescent="0.2">
      <c r="B150" s="36" t="s">
        <v>91</v>
      </c>
      <c r="C150" s="39">
        <f>IF(C148&lt;1,,C149/C148)</f>
        <v>0</v>
      </c>
      <c r="R150" s="98"/>
      <c r="S150" s="98"/>
      <c r="T150" s="106"/>
      <c r="U150" s="93"/>
      <c r="V150" s="107"/>
      <c r="W150" s="107"/>
      <c r="X150" s="107"/>
      <c r="Y150" s="107"/>
      <c r="Z150" s="107"/>
      <c r="AA150" s="107"/>
      <c r="AB150" s="107"/>
      <c r="AC150" s="98"/>
      <c r="AD150" s="106"/>
      <c r="AE150" s="93"/>
      <c r="AF150" s="107"/>
      <c r="AG150" s="107"/>
      <c r="AH150" s="107"/>
      <c r="AI150" s="107"/>
      <c r="AJ150" s="107"/>
      <c r="AK150" s="107"/>
      <c r="AL150" s="107"/>
      <c r="AM150" s="98"/>
    </row>
    <row r="151" spans="2:39" x14ac:dyDescent="0.2">
      <c r="R151" s="98"/>
      <c r="S151" s="98"/>
      <c r="T151" s="106"/>
      <c r="U151" s="93"/>
      <c r="V151" s="107"/>
      <c r="W151" s="107"/>
      <c r="X151" s="107"/>
      <c r="Y151" s="107"/>
      <c r="Z151" s="107"/>
      <c r="AA151" s="107"/>
      <c r="AB151" s="107"/>
      <c r="AC151" s="98"/>
      <c r="AD151" s="106"/>
      <c r="AE151" s="93"/>
      <c r="AF151" s="107"/>
      <c r="AG151" s="107"/>
      <c r="AH151" s="107"/>
      <c r="AI151" s="107"/>
      <c r="AJ151" s="107"/>
      <c r="AK151" s="107"/>
      <c r="AL151" s="107"/>
      <c r="AM151" s="98"/>
    </row>
    <row r="152" spans="2:39" x14ac:dyDescent="0.2">
      <c r="R152" s="98"/>
      <c r="S152" s="98"/>
      <c r="T152" s="106"/>
      <c r="U152" s="93"/>
      <c r="V152" s="107"/>
      <c r="W152" s="107"/>
      <c r="X152" s="107"/>
      <c r="Y152" s="107"/>
      <c r="Z152" s="107"/>
      <c r="AA152" s="107"/>
      <c r="AB152" s="107"/>
      <c r="AC152" s="98"/>
      <c r="AD152" s="106"/>
      <c r="AE152" s="93"/>
      <c r="AF152" s="107"/>
      <c r="AG152" s="107"/>
      <c r="AH152" s="107"/>
      <c r="AI152" s="107"/>
      <c r="AJ152" s="107"/>
      <c r="AK152" s="107"/>
      <c r="AL152" s="107"/>
      <c r="AM152" s="98"/>
    </row>
    <row r="153" spans="2:39" x14ac:dyDescent="0.2">
      <c r="R153" s="98"/>
      <c r="S153" s="98"/>
      <c r="T153" s="106"/>
      <c r="U153" s="93"/>
      <c r="V153" s="107"/>
      <c r="W153" s="107"/>
      <c r="X153" s="107"/>
      <c r="Y153" s="107"/>
      <c r="Z153" s="107"/>
      <c r="AA153" s="107"/>
      <c r="AB153" s="107"/>
      <c r="AC153" s="98"/>
      <c r="AD153" s="106"/>
      <c r="AE153" s="93"/>
      <c r="AF153" s="107"/>
      <c r="AG153" s="107"/>
      <c r="AH153" s="107"/>
      <c r="AI153" s="107"/>
      <c r="AJ153" s="107"/>
      <c r="AK153" s="107"/>
      <c r="AL153" s="107"/>
      <c r="AM153" s="98"/>
    </row>
    <row r="154" spans="2:39" x14ac:dyDescent="0.2">
      <c r="R154" s="98"/>
      <c r="S154" s="98"/>
      <c r="T154" s="106"/>
      <c r="U154" s="93"/>
      <c r="V154" s="107"/>
      <c r="W154" s="107"/>
      <c r="X154" s="107"/>
      <c r="Y154" s="107"/>
      <c r="Z154" s="107"/>
      <c r="AA154" s="107"/>
      <c r="AB154" s="107"/>
      <c r="AC154" s="98"/>
      <c r="AD154" s="106"/>
      <c r="AE154" s="93"/>
      <c r="AF154" s="107"/>
      <c r="AG154" s="107"/>
      <c r="AH154" s="107"/>
      <c r="AI154" s="107"/>
      <c r="AJ154" s="107"/>
      <c r="AK154" s="107"/>
      <c r="AL154" s="107"/>
      <c r="AM154" s="98"/>
    </row>
    <row r="155" spans="2:39" x14ac:dyDescent="0.2">
      <c r="R155" s="98"/>
      <c r="S155" s="98"/>
      <c r="T155" s="106"/>
      <c r="U155" s="93"/>
      <c r="V155" s="107"/>
      <c r="W155" s="107"/>
      <c r="X155" s="107"/>
      <c r="Y155" s="107"/>
      <c r="Z155" s="107"/>
      <c r="AA155" s="107"/>
      <c r="AB155" s="107"/>
      <c r="AC155" s="98"/>
      <c r="AD155" s="106"/>
      <c r="AE155" s="93"/>
      <c r="AF155" s="107"/>
      <c r="AG155" s="107"/>
      <c r="AH155" s="107"/>
      <c r="AI155" s="107"/>
      <c r="AJ155" s="107"/>
      <c r="AK155" s="107"/>
      <c r="AL155" s="107"/>
      <c r="AM155" s="98"/>
    </row>
    <row r="156" spans="2:39" x14ac:dyDescent="0.2">
      <c r="R156" s="98"/>
      <c r="S156" s="98"/>
      <c r="T156" s="106"/>
      <c r="U156" s="93"/>
      <c r="V156" s="107"/>
      <c r="W156" s="107"/>
      <c r="X156" s="107"/>
      <c r="Y156" s="107"/>
      <c r="Z156" s="107"/>
      <c r="AA156" s="107"/>
      <c r="AB156" s="107"/>
      <c r="AC156" s="98"/>
      <c r="AD156" s="106"/>
      <c r="AE156" s="93"/>
      <c r="AF156" s="107"/>
      <c r="AG156" s="107"/>
      <c r="AH156" s="107"/>
      <c r="AI156" s="107"/>
      <c r="AJ156" s="107"/>
      <c r="AK156" s="107"/>
      <c r="AL156" s="107"/>
      <c r="AM156" s="98"/>
    </row>
    <row r="157" spans="2:39" x14ac:dyDescent="0.2">
      <c r="R157" s="98"/>
      <c r="S157" s="98"/>
      <c r="T157" s="106"/>
      <c r="U157" s="93"/>
      <c r="V157" s="107"/>
      <c r="W157" s="107"/>
      <c r="X157" s="107"/>
      <c r="Y157" s="107"/>
      <c r="Z157" s="107"/>
      <c r="AA157" s="107"/>
      <c r="AB157" s="107"/>
      <c r="AC157" s="98"/>
      <c r="AD157" s="106"/>
      <c r="AE157" s="93"/>
      <c r="AF157" s="107"/>
      <c r="AG157" s="107"/>
      <c r="AH157" s="107"/>
      <c r="AI157" s="107"/>
      <c r="AJ157" s="107"/>
      <c r="AK157" s="107"/>
      <c r="AL157" s="107"/>
      <c r="AM157" s="98"/>
    </row>
    <row r="158" spans="2:39" x14ac:dyDescent="0.2">
      <c r="R158" s="98"/>
      <c r="S158" s="98"/>
      <c r="T158" s="106"/>
      <c r="U158" s="108"/>
      <c r="V158" s="107"/>
      <c r="W158" s="107"/>
      <c r="X158" s="107"/>
      <c r="Y158" s="107"/>
      <c r="Z158" s="107"/>
      <c r="AA158" s="107"/>
      <c r="AB158" s="107"/>
      <c r="AC158" s="98"/>
      <c r="AD158" s="106"/>
      <c r="AE158" s="108"/>
      <c r="AF158" s="107"/>
      <c r="AG158" s="107"/>
      <c r="AH158" s="107"/>
      <c r="AI158" s="107"/>
      <c r="AJ158" s="107"/>
      <c r="AK158" s="107"/>
      <c r="AL158" s="107"/>
      <c r="AM158" s="98"/>
    </row>
    <row r="159" spans="2:39" x14ac:dyDescent="0.2">
      <c r="R159" s="98"/>
      <c r="S159" s="98"/>
      <c r="T159" s="98"/>
      <c r="U159" s="109"/>
      <c r="V159" s="110"/>
      <c r="W159" s="110"/>
      <c r="X159" s="110"/>
      <c r="Y159" s="110"/>
      <c r="Z159" s="110"/>
      <c r="AA159" s="111"/>
      <c r="AB159" s="111"/>
      <c r="AC159" s="98"/>
      <c r="AD159" s="98"/>
      <c r="AE159" s="109"/>
      <c r="AF159" s="110"/>
      <c r="AG159" s="110"/>
      <c r="AH159" s="110"/>
      <c r="AI159" s="110"/>
      <c r="AJ159" s="110"/>
      <c r="AK159" s="111"/>
      <c r="AL159" s="111"/>
      <c r="AM159" s="98"/>
    </row>
    <row r="160" spans="2:39" ht="13.5" thickBot="1" x14ac:dyDescent="0.25">
      <c r="D160" s="41" t="s">
        <v>95</v>
      </c>
      <c r="R160" s="98"/>
      <c r="S160" s="98"/>
      <c r="T160" s="98"/>
      <c r="U160" s="98"/>
      <c r="V160" s="98"/>
      <c r="W160" s="98"/>
      <c r="X160" s="98"/>
      <c r="Y160" s="98"/>
      <c r="Z160" s="98"/>
      <c r="AA160" s="98"/>
      <c r="AB160" s="98"/>
      <c r="AC160" s="98"/>
      <c r="AD160" s="98"/>
      <c r="AE160" s="98"/>
      <c r="AF160" s="98"/>
      <c r="AG160" s="98"/>
      <c r="AH160" s="98"/>
      <c r="AI160" s="98"/>
      <c r="AJ160" s="98"/>
      <c r="AK160" s="98"/>
      <c r="AL160" s="98"/>
      <c r="AM160" s="98"/>
    </row>
    <row r="161" spans="1:39" x14ac:dyDescent="0.2">
      <c r="A161" s="73" t="s">
        <v>98</v>
      </c>
      <c r="B161" s="72" t="s">
        <v>1</v>
      </c>
      <c r="C161" s="52" t="s">
        <v>90</v>
      </c>
      <c r="D161" s="52" t="s">
        <v>72</v>
      </c>
      <c r="E161" s="52" t="s">
        <v>73</v>
      </c>
      <c r="F161" s="52" t="s">
        <v>111</v>
      </c>
      <c r="G161" s="53" t="s">
        <v>75</v>
      </c>
      <c r="H161" s="53" t="s">
        <v>76</v>
      </c>
      <c r="I161" s="54" t="s">
        <v>78</v>
      </c>
      <c r="R161" s="98"/>
      <c r="S161" s="98"/>
      <c r="T161" s="98"/>
      <c r="U161" s="98"/>
      <c r="V161" s="98"/>
      <c r="W161" s="98"/>
      <c r="X161" s="98"/>
      <c r="Y161" s="98"/>
      <c r="Z161" s="98"/>
      <c r="AA161" s="98"/>
      <c r="AB161" s="98"/>
      <c r="AC161" s="98"/>
      <c r="AD161" s="98"/>
      <c r="AE161" s="98"/>
      <c r="AF161" s="98"/>
      <c r="AG161" s="98"/>
      <c r="AH161" s="98"/>
      <c r="AI161" s="98"/>
      <c r="AJ161" s="98"/>
      <c r="AK161" s="98"/>
      <c r="AL161" s="98"/>
      <c r="AM161" s="98"/>
    </row>
    <row r="162" spans="1:39" ht="13.5" thickBot="1" x14ac:dyDescent="0.25">
      <c r="A162" s="74" t="s">
        <v>113</v>
      </c>
      <c r="B162" s="78" t="s">
        <v>115</v>
      </c>
      <c r="C162" s="55" t="s">
        <v>6</v>
      </c>
      <c r="D162" s="56" t="s">
        <v>60</v>
      </c>
      <c r="E162" s="56" t="s">
        <v>60</v>
      </c>
      <c r="F162" s="55" t="s">
        <v>112</v>
      </c>
      <c r="G162" s="57" t="s">
        <v>82</v>
      </c>
      <c r="H162" s="57" t="s">
        <v>77</v>
      </c>
      <c r="I162" s="58" t="s">
        <v>79</v>
      </c>
      <c r="R162" s="98"/>
      <c r="S162" s="98"/>
      <c r="T162" s="98"/>
      <c r="U162" s="98"/>
      <c r="V162" s="98"/>
      <c r="W162" s="98"/>
      <c r="X162" s="98"/>
      <c r="Y162" s="98"/>
      <c r="Z162" s="98"/>
      <c r="AA162" s="98"/>
      <c r="AB162" s="98"/>
      <c r="AC162" s="98"/>
      <c r="AD162" s="98"/>
      <c r="AE162" s="98"/>
      <c r="AF162" s="98"/>
      <c r="AG162" s="98"/>
      <c r="AH162" s="98"/>
      <c r="AI162" s="98"/>
      <c r="AJ162" s="98"/>
      <c r="AK162" s="98"/>
      <c r="AL162" s="98"/>
      <c r="AM162" s="98"/>
    </row>
    <row r="163" spans="1:39" x14ac:dyDescent="0.2">
      <c r="A163" s="70">
        <f t="shared" ref="A163:A171" si="7">IF(A7&gt;1,A7/$A$18,)</f>
        <v>0</v>
      </c>
      <c r="B163" s="30" t="str">
        <f t="shared" ref="B163:B171" si="8">B7</f>
        <v>Protestant</v>
      </c>
      <c r="C163" s="31">
        <f t="shared" ref="C163:C171" si="9">M7</f>
        <v>0</v>
      </c>
      <c r="D163" s="31">
        <f t="shared" ref="D163:D171" si="10">K7</f>
        <v>0</v>
      </c>
      <c r="E163" s="31">
        <f t="shared" ref="E163:E171" si="11">L7</f>
        <v>0</v>
      </c>
      <c r="F163" s="51" t="str">
        <f t="shared" ref="F163:F171" si="12">IF(G7&gt;1,(H7+I7)/G7,"")</f>
        <v/>
      </c>
      <c r="G163" s="31">
        <f t="shared" ref="G163:G171" si="13">IF(D7&gt;1,E7/D7,)</f>
        <v>0</v>
      </c>
      <c r="H163" s="28">
        <f t="shared" ref="H163:H171" si="14">IF(D7&gt;1,J7/D7,)</f>
        <v>0</v>
      </c>
      <c r="I163" s="28">
        <f t="shared" ref="I163:I171" si="15">IF(E7&gt;1,J7/E7,)</f>
        <v>0</v>
      </c>
      <c r="R163" s="98"/>
      <c r="S163" s="98"/>
      <c r="T163" s="98"/>
      <c r="U163" s="98"/>
      <c r="V163" s="98"/>
      <c r="W163" s="98"/>
      <c r="X163" s="98"/>
      <c r="Y163" s="98"/>
      <c r="Z163" s="98"/>
      <c r="AA163" s="98"/>
      <c r="AB163" s="98"/>
      <c r="AC163" s="98"/>
      <c r="AD163" s="98"/>
      <c r="AE163" s="98"/>
      <c r="AF163" s="98"/>
      <c r="AG163" s="98"/>
      <c r="AH163" s="98"/>
      <c r="AI163" s="98"/>
      <c r="AJ163" s="98"/>
      <c r="AK163" s="98"/>
      <c r="AL163" s="98"/>
      <c r="AM163" s="98"/>
    </row>
    <row r="164" spans="1:39" x14ac:dyDescent="0.2">
      <c r="A164" s="70">
        <f t="shared" si="7"/>
        <v>0</v>
      </c>
      <c r="B164" s="30" t="str">
        <f t="shared" si="8"/>
        <v>Catholic</v>
      </c>
      <c r="C164" s="31">
        <f t="shared" si="9"/>
        <v>0</v>
      </c>
      <c r="D164" s="31">
        <f t="shared" si="10"/>
        <v>0</v>
      </c>
      <c r="E164" s="31">
        <f t="shared" si="11"/>
        <v>0</v>
      </c>
      <c r="F164" s="51" t="str">
        <f t="shared" si="12"/>
        <v/>
      </c>
      <c r="G164" s="31">
        <f t="shared" si="13"/>
        <v>0</v>
      </c>
      <c r="H164" s="28">
        <f t="shared" si="14"/>
        <v>0</v>
      </c>
      <c r="I164" s="28">
        <f t="shared" si="15"/>
        <v>0</v>
      </c>
    </row>
    <row r="165" spans="1:39" x14ac:dyDescent="0.2">
      <c r="A165" s="70">
        <f t="shared" si="7"/>
        <v>0</v>
      </c>
      <c r="B165" s="30" t="str">
        <f t="shared" si="8"/>
        <v>Islamic</v>
      </c>
      <c r="C165" s="31">
        <f t="shared" si="9"/>
        <v>0</v>
      </c>
      <c r="D165" s="31">
        <f t="shared" si="10"/>
        <v>0</v>
      </c>
      <c r="E165" s="31">
        <f t="shared" si="11"/>
        <v>0</v>
      </c>
      <c r="F165" s="51" t="str">
        <f t="shared" si="12"/>
        <v/>
      </c>
      <c r="G165" s="31">
        <f t="shared" si="13"/>
        <v>0</v>
      </c>
      <c r="H165" s="28">
        <f t="shared" si="14"/>
        <v>0</v>
      </c>
      <c r="I165" s="28">
        <f t="shared" si="15"/>
        <v>0</v>
      </c>
    </row>
    <row r="166" spans="1:39" x14ac:dyDescent="0.2">
      <c r="A166" s="70">
        <f t="shared" si="7"/>
        <v>0</v>
      </c>
      <c r="B166" s="30" t="str">
        <f t="shared" si="8"/>
        <v>Wiccan</v>
      </c>
      <c r="C166" s="31">
        <f t="shared" si="9"/>
        <v>0</v>
      </c>
      <c r="D166" s="31">
        <f t="shared" si="10"/>
        <v>0</v>
      </c>
      <c r="E166" s="31">
        <f t="shared" si="11"/>
        <v>0</v>
      </c>
      <c r="F166" s="51" t="str">
        <f t="shared" si="12"/>
        <v/>
      </c>
      <c r="G166" s="31">
        <f t="shared" si="13"/>
        <v>0</v>
      </c>
      <c r="H166" s="28">
        <f t="shared" si="14"/>
        <v>0</v>
      </c>
      <c r="I166" s="28">
        <f t="shared" si="15"/>
        <v>0</v>
      </c>
    </row>
    <row r="167" spans="1:39" x14ac:dyDescent="0.2">
      <c r="A167" s="70">
        <f t="shared" si="7"/>
        <v>0</v>
      </c>
      <c r="B167" s="30" t="str">
        <f t="shared" si="8"/>
        <v>Jewish</v>
      </c>
      <c r="C167" s="31">
        <f t="shared" si="9"/>
        <v>0</v>
      </c>
      <c r="D167" s="31">
        <f t="shared" si="10"/>
        <v>0</v>
      </c>
      <c r="E167" s="31">
        <f t="shared" si="11"/>
        <v>0</v>
      </c>
      <c r="F167" s="51" t="str">
        <f t="shared" si="12"/>
        <v/>
      </c>
      <c r="G167" s="31">
        <f t="shared" si="13"/>
        <v>0</v>
      </c>
      <c r="H167" s="28">
        <f t="shared" si="14"/>
        <v>0</v>
      </c>
      <c r="I167" s="28">
        <f t="shared" si="15"/>
        <v>0</v>
      </c>
    </row>
    <row r="168" spans="1:39" x14ac:dyDescent="0.2">
      <c r="A168" s="70">
        <f t="shared" si="7"/>
        <v>0</v>
      </c>
      <c r="B168" s="30" t="str">
        <f t="shared" si="8"/>
        <v>Orthodox</v>
      </c>
      <c r="C168" s="31">
        <f t="shared" si="9"/>
        <v>0</v>
      </c>
      <c r="D168" s="31">
        <f t="shared" si="10"/>
        <v>0</v>
      </c>
      <c r="E168" s="31">
        <f t="shared" si="11"/>
        <v>0</v>
      </c>
      <c r="F168" s="51" t="str">
        <f t="shared" si="12"/>
        <v/>
      </c>
      <c r="G168" s="31">
        <f t="shared" si="13"/>
        <v>0</v>
      </c>
      <c r="H168" s="28">
        <f t="shared" si="14"/>
        <v>0</v>
      </c>
      <c r="I168" s="28">
        <f t="shared" si="15"/>
        <v>0</v>
      </c>
    </row>
    <row r="169" spans="1:39" x14ac:dyDescent="0.2">
      <c r="A169" s="70">
        <f t="shared" si="7"/>
        <v>0</v>
      </c>
      <c r="B169" s="30" t="str">
        <f t="shared" si="8"/>
        <v>Buddhism</v>
      </c>
      <c r="C169" s="31">
        <f t="shared" si="9"/>
        <v>0</v>
      </c>
      <c r="D169" s="31">
        <f t="shared" si="10"/>
        <v>0</v>
      </c>
      <c r="E169" s="31">
        <f t="shared" si="11"/>
        <v>0</v>
      </c>
      <c r="F169" s="51" t="str">
        <f t="shared" si="12"/>
        <v/>
      </c>
      <c r="G169" s="31">
        <f t="shared" si="13"/>
        <v>0</v>
      </c>
      <c r="H169" s="28">
        <f t="shared" si="14"/>
        <v>0</v>
      </c>
      <c r="I169" s="28">
        <f t="shared" si="15"/>
        <v>0</v>
      </c>
    </row>
    <row r="170" spans="1:39" x14ac:dyDescent="0.2">
      <c r="A170" s="70">
        <f t="shared" si="7"/>
        <v>0</v>
      </c>
      <c r="B170" s="30" t="str">
        <f t="shared" si="8"/>
        <v>LDS</v>
      </c>
      <c r="C170" s="31">
        <f t="shared" si="9"/>
        <v>0</v>
      </c>
      <c r="D170" s="31">
        <f t="shared" si="10"/>
        <v>0</v>
      </c>
      <c r="E170" s="31">
        <f t="shared" si="11"/>
        <v>0</v>
      </c>
      <c r="F170" s="51" t="str">
        <f t="shared" si="12"/>
        <v/>
      </c>
      <c r="G170" s="31">
        <f t="shared" si="13"/>
        <v>0</v>
      </c>
      <c r="H170" s="28">
        <f t="shared" si="14"/>
        <v>0</v>
      </c>
      <c r="I170" s="28">
        <f t="shared" si="15"/>
        <v>0</v>
      </c>
    </row>
    <row r="171" spans="1:39" x14ac:dyDescent="0.2">
      <c r="A171" s="70">
        <f t="shared" si="7"/>
        <v>0</v>
      </c>
      <c r="B171" s="30" t="str">
        <f t="shared" si="8"/>
        <v>Joint Faith Activities</v>
      </c>
      <c r="C171" s="31">
        <f t="shared" si="9"/>
        <v>0</v>
      </c>
      <c r="D171" s="31">
        <f t="shared" si="10"/>
        <v>0</v>
      </c>
      <c r="E171" s="31">
        <f t="shared" si="11"/>
        <v>0</v>
      </c>
      <c r="F171" s="51" t="str">
        <f t="shared" si="12"/>
        <v/>
      </c>
      <c r="G171" s="31">
        <f t="shared" si="13"/>
        <v>0</v>
      </c>
      <c r="H171" s="28">
        <f t="shared" si="14"/>
        <v>0</v>
      </c>
      <c r="I171" s="28">
        <f t="shared" si="15"/>
        <v>0</v>
      </c>
    </row>
    <row r="172" spans="1:39" ht="13.5" thickBot="1" x14ac:dyDescent="0.25">
      <c r="A172" s="70">
        <f>IF(A17&gt;1,A17/$A$18,)</f>
        <v>0</v>
      </c>
      <c r="B172" s="30" t="str">
        <f t="shared" ref="B172" si="16">B17</f>
        <v>Other Faiths</v>
      </c>
      <c r="C172" s="31">
        <f t="shared" ref="C172:C173" si="17">M17</f>
        <v>0</v>
      </c>
      <c r="D172" s="31">
        <f t="shared" ref="D172:E173" si="18">K17</f>
        <v>0</v>
      </c>
      <c r="E172" s="31">
        <f t="shared" si="18"/>
        <v>0</v>
      </c>
      <c r="F172" s="51" t="str">
        <f t="shared" ref="F172:F173" si="19">IF(G17&gt;1,(H17+I17)/G17,"")</f>
        <v/>
      </c>
      <c r="G172" s="31">
        <f t="shared" ref="G172" si="20">IF(D17&gt;1,E17/D17,)</f>
        <v>0</v>
      </c>
      <c r="H172" s="28">
        <f t="shared" ref="H172" si="21">IF(D17&gt;1,J17/D17,)</f>
        <v>0</v>
      </c>
      <c r="I172" s="28">
        <f t="shared" ref="I172" si="22">IF(E17&gt;1,J17/E17,)</f>
        <v>0</v>
      </c>
    </row>
    <row r="173" spans="1:39" ht="13.5" thickBot="1" x14ac:dyDescent="0.25">
      <c r="A173" s="71">
        <f>SUM(A163:A172)</f>
        <v>0</v>
      </c>
      <c r="B173" s="60" t="s">
        <v>74</v>
      </c>
      <c r="C173" s="61">
        <f t="shared" si="17"/>
        <v>0</v>
      </c>
      <c r="D173" s="61">
        <f t="shared" si="18"/>
        <v>0</v>
      </c>
      <c r="E173" s="61">
        <f t="shared" si="18"/>
        <v>0</v>
      </c>
      <c r="F173" s="62" t="str">
        <f t="shared" si="19"/>
        <v/>
      </c>
      <c r="G173" s="61">
        <f>IF(E18=0,,E18/D18)</f>
        <v>0</v>
      </c>
      <c r="H173" s="63">
        <f>IF(J18=0,,J18/D18)</f>
        <v>0</v>
      </c>
      <c r="I173" s="64">
        <f>IF(J18=0,,J18/E18)</f>
        <v>0</v>
      </c>
    </row>
    <row r="175" spans="1:39" x14ac:dyDescent="0.2">
      <c r="A175" s="157" t="s">
        <v>93</v>
      </c>
      <c r="B175" s="157"/>
      <c r="C175" s="157"/>
      <c r="D175" s="157"/>
      <c r="E175" s="157"/>
      <c r="F175" s="157"/>
      <c r="G175" s="157"/>
      <c r="H175" s="157"/>
      <c r="I175" s="157"/>
    </row>
    <row r="176" spans="1:39" x14ac:dyDescent="0.2">
      <c r="A176" s="157" t="s">
        <v>83</v>
      </c>
      <c r="B176" s="157"/>
      <c r="C176" s="157"/>
      <c r="D176" s="157"/>
      <c r="E176" s="157"/>
      <c r="F176" s="157"/>
      <c r="G176" s="157"/>
      <c r="H176" s="157"/>
      <c r="I176" s="157"/>
    </row>
  </sheetData>
  <protectedRanges>
    <protectedRange sqref="A24:I29" name="Story One"/>
  </protectedRanges>
  <mergeCells count="36">
    <mergeCell ref="T65:U65"/>
    <mergeCell ref="AD65:AE65"/>
    <mergeCell ref="T81:U81"/>
    <mergeCell ref="AD81:AE81"/>
    <mergeCell ref="T145:U145"/>
    <mergeCell ref="AD145:AE145"/>
    <mergeCell ref="T97:U97"/>
    <mergeCell ref="AD97:AE97"/>
    <mergeCell ref="T113:U113"/>
    <mergeCell ref="AD113:AE113"/>
    <mergeCell ref="T129:U129"/>
    <mergeCell ref="AD129:AE129"/>
    <mergeCell ref="T3:U3"/>
    <mergeCell ref="AD3:AE3"/>
    <mergeCell ref="T49:U49"/>
    <mergeCell ref="AD49:AE49"/>
    <mergeCell ref="A1:I1"/>
    <mergeCell ref="A3:B3"/>
    <mergeCell ref="C3:D3"/>
    <mergeCell ref="A20:I20"/>
    <mergeCell ref="A21:I21"/>
    <mergeCell ref="A22:I22"/>
    <mergeCell ref="A23:I23"/>
    <mergeCell ref="A24:I29"/>
    <mergeCell ref="A31:F31"/>
    <mergeCell ref="G31:I33"/>
    <mergeCell ref="A32:B32"/>
    <mergeCell ref="E32:F32"/>
    <mergeCell ref="A33:B33"/>
    <mergeCell ref="E33:F33"/>
    <mergeCell ref="A175:I175"/>
    <mergeCell ref="A176:I176"/>
    <mergeCell ref="A41:I41"/>
    <mergeCell ref="C67:I67"/>
    <mergeCell ref="C77:I77"/>
    <mergeCell ref="A135:I135"/>
  </mergeCells>
  <dataValidations count="5">
    <dataValidation type="whole" operator="greaterThanOrEqual" allowBlank="1" showInputMessage="1" showErrorMessage="1" sqref="V149:AB158 AF149:AL158 AF133:AL142 AF117:AL126 AF101:AL110 AF85:AL94 AF69:AL78 AF53:AL62 AF37:AL46 AF24:AL29 X38:AB46 V53:W62 V24:AB29 V37:W46 AF7:AL17 V7:AB17">
      <formula1>0</formula1>
    </dataValidation>
    <dataValidation operator="greaterThanOrEqual" allowBlank="1" showInputMessage="1" showErrorMessage="1" sqref="X37:AB37 X53:AB62 V69:AB78 V101:AB110 V85:AB94 V117:AB126 V133:AB142"/>
    <dataValidation type="whole" operator="greaterThan" allowBlank="1" showInputMessage="1" showErrorMessage="1" error="Please Input only whole numbers....Thank You!" sqref="A7:A15 A17">
      <formula1>0</formula1>
    </dataValidation>
    <dataValidation type="whole" operator="greaterThanOrEqual" allowBlank="1" showInputMessage="1" showErrorMessage="1" error="Please input whole numbers only...thank you!" sqref="C7:I17">
      <formula1>0</formula1>
    </dataValidation>
    <dataValidation type="whole" operator="greaterThan" allowBlank="1" showInputMessage="1" showErrorMessage="1" error="Please Input only whole numbers...Thank You!_x000a_" sqref="A16">
      <formula1>0</formula1>
    </dataValidation>
  </dataValidations>
  <printOptions horizontalCentered="1"/>
  <pageMargins left="0" right="0" top="0.5" bottom="0.5" header="0.5" footer="0.5"/>
  <pageSetup scale="88" orientation="landscape" r:id="rId1"/>
  <headerFooter alignWithMargins="0">
    <oddFooter>&amp;R&amp;P</oddFooter>
  </headerFooter>
  <rowBreaks count="3" manualBreakCount="3">
    <brk id="40" max="17" man="1"/>
    <brk id="87" max="17" man="1"/>
    <brk id="133" max="17"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6"/>
  <sheetViews>
    <sheetView showZeros="0" view="pageBreakPreview" topLeftCell="A13" zoomScaleNormal="100" zoomScaleSheetLayoutView="100" workbookViewId="0">
      <selection activeCell="A24" sqref="A24:I29"/>
    </sheetView>
  </sheetViews>
  <sheetFormatPr defaultRowHeight="12.75" x14ac:dyDescent="0.2"/>
  <cols>
    <col min="1" max="1" width="10.85546875" customWidth="1"/>
    <col min="2" max="2" width="19.7109375" customWidth="1"/>
    <col min="3" max="3" width="24" customWidth="1"/>
    <col min="4" max="4" width="22.7109375" customWidth="1"/>
    <col min="5" max="5" width="16.5703125" customWidth="1"/>
    <col min="6" max="6" width="13.42578125" customWidth="1"/>
    <col min="7" max="7" width="10.5703125" customWidth="1"/>
    <col min="8" max="8" width="12.28515625" customWidth="1"/>
    <col min="9" max="9" width="11.85546875" customWidth="1"/>
    <col min="10" max="10" width="12.140625" hidden="1" customWidth="1"/>
    <col min="11" max="12" width="9.140625" hidden="1" customWidth="1"/>
    <col min="13" max="13" width="12.42578125" hidden="1" customWidth="1"/>
    <col min="14" max="16" width="9.140625" hidden="1" customWidth="1"/>
    <col min="17" max="17" width="14.42578125" hidden="1" customWidth="1"/>
    <col min="18" max="18" width="14.42578125" customWidth="1"/>
    <col min="20" max="20" width="10.85546875" customWidth="1"/>
    <col min="21" max="21" width="19.7109375" customWidth="1"/>
    <col min="22" max="22" width="18.28515625" customWidth="1"/>
    <col min="23" max="23" width="11.42578125" customWidth="1"/>
    <col min="24" max="24" width="15.7109375" customWidth="1"/>
    <col min="25" max="25" width="13.42578125" customWidth="1"/>
    <col min="26" max="26" width="10.5703125" customWidth="1"/>
    <col min="27" max="27" width="12.28515625" customWidth="1"/>
    <col min="28" max="28" width="11.85546875" customWidth="1"/>
    <col min="30" max="30" width="10.85546875" customWidth="1"/>
    <col min="31" max="31" width="19.7109375" customWidth="1"/>
    <col min="32" max="32" width="18.28515625" customWidth="1"/>
    <col min="33" max="33" width="11.42578125" customWidth="1"/>
    <col min="34" max="34" width="15.7109375" customWidth="1"/>
    <col min="35" max="35" width="13.42578125" customWidth="1"/>
    <col min="36" max="36" width="10.5703125" customWidth="1"/>
    <col min="37" max="37" width="12.28515625" customWidth="1"/>
    <col min="38" max="38" width="11.85546875" customWidth="1"/>
  </cols>
  <sheetData>
    <row r="1" spans="1:39" ht="18" x14ac:dyDescent="0.25">
      <c r="A1" s="150" t="s">
        <v>0</v>
      </c>
      <c r="B1" s="150"/>
      <c r="C1" s="150"/>
      <c r="D1" s="150"/>
      <c r="E1" s="150"/>
      <c r="F1" s="150"/>
      <c r="G1" s="150"/>
      <c r="H1" s="150"/>
      <c r="I1" s="150"/>
      <c r="R1" s="98"/>
      <c r="S1" s="98"/>
      <c r="T1" s="98"/>
      <c r="U1" s="98"/>
      <c r="V1" s="98"/>
      <c r="W1" s="98"/>
      <c r="X1" s="98"/>
      <c r="Y1" s="98"/>
      <c r="Z1" s="98"/>
      <c r="AA1" s="98"/>
      <c r="AB1" s="98"/>
      <c r="AC1" s="98"/>
      <c r="AD1" s="98"/>
      <c r="AE1" s="98"/>
      <c r="AF1" s="98"/>
      <c r="AG1" s="98"/>
      <c r="AH1" s="98"/>
      <c r="AI1" s="98"/>
      <c r="AJ1" s="98"/>
      <c r="AK1" s="98"/>
      <c r="AL1" s="98"/>
      <c r="AM1" s="98"/>
    </row>
    <row r="2" spans="1:39" ht="15.75" x14ac:dyDescent="0.25">
      <c r="A2" s="84" t="s">
        <v>146</v>
      </c>
      <c r="B2" s="16"/>
      <c r="C2" s="16"/>
      <c r="D2" s="16"/>
      <c r="E2" s="16"/>
      <c r="F2" s="16"/>
      <c r="G2" s="83" t="s">
        <v>128</v>
      </c>
      <c r="H2" s="16">
        <f>'1st Qtr'!H2</f>
        <v>10</v>
      </c>
      <c r="I2" s="16" t="s">
        <v>131</v>
      </c>
      <c r="O2" t="s">
        <v>84</v>
      </c>
      <c r="R2" s="98"/>
      <c r="S2" s="98"/>
      <c r="T2" s="98"/>
      <c r="U2" s="98"/>
      <c r="V2" s="98"/>
      <c r="W2" s="98"/>
      <c r="X2" s="98"/>
      <c r="Y2" s="98"/>
      <c r="Z2" s="98"/>
      <c r="AA2" s="98"/>
      <c r="AB2" s="98"/>
      <c r="AC2" s="98"/>
      <c r="AD2" s="98"/>
      <c r="AE2" s="98"/>
      <c r="AF2" s="98"/>
      <c r="AG2" s="98"/>
      <c r="AH2" s="98"/>
      <c r="AI2" s="98"/>
      <c r="AJ2" s="98"/>
      <c r="AK2" s="98"/>
      <c r="AL2" s="98"/>
      <c r="AM2" s="98"/>
    </row>
    <row r="3" spans="1:39" ht="15.75" x14ac:dyDescent="0.25">
      <c r="A3" s="152" t="s">
        <v>54</v>
      </c>
      <c r="B3" s="152"/>
      <c r="C3" s="184" t="str">
        <f>Annual!$C$3</f>
        <v>Fort Knox</v>
      </c>
      <c r="D3" s="184"/>
      <c r="E3" s="16"/>
      <c r="F3" s="16"/>
      <c r="G3" s="16"/>
      <c r="H3" s="16"/>
      <c r="I3" s="16"/>
      <c r="R3" s="98"/>
      <c r="S3" s="98"/>
      <c r="T3" s="183"/>
      <c r="U3" s="183"/>
      <c r="V3" s="96"/>
      <c r="W3" s="97"/>
      <c r="X3" s="97"/>
      <c r="Y3" s="97"/>
      <c r="Z3" s="97"/>
      <c r="AA3" s="97"/>
      <c r="AB3" s="97"/>
      <c r="AC3" s="98"/>
      <c r="AD3" s="183"/>
      <c r="AE3" s="183"/>
      <c r="AF3" s="99"/>
      <c r="AG3" s="97"/>
      <c r="AH3" s="97"/>
      <c r="AI3" s="97"/>
      <c r="AJ3" s="97"/>
      <c r="AK3" s="97"/>
      <c r="AL3" s="97"/>
      <c r="AM3" s="98"/>
    </row>
    <row r="4" spans="1:39" ht="15.75" x14ac:dyDescent="0.25">
      <c r="A4" s="22" t="s">
        <v>98</v>
      </c>
      <c r="B4" s="22" t="s">
        <v>1</v>
      </c>
      <c r="C4" s="22" t="s">
        <v>3</v>
      </c>
      <c r="D4" s="22" t="s">
        <v>5</v>
      </c>
      <c r="E4" s="22" t="s">
        <v>3</v>
      </c>
      <c r="F4" s="22" t="s">
        <v>5</v>
      </c>
      <c r="G4" s="22" t="s">
        <v>3</v>
      </c>
      <c r="H4" s="22" t="s">
        <v>8</v>
      </c>
      <c r="I4" s="22" t="s">
        <v>8</v>
      </c>
      <c r="J4" s="24" t="s">
        <v>58</v>
      </c>
      <c r="K4" s="24" t="s">
        <v>60</v>
      </c>
      <c r="L4" s="24" t="s">
        <v>60</v>
      </c>
      <c r="M4" s="24" t="s">
        <v>63</v>
      </c>
      <c r="N4" s="24" t="s">
        <v>70</v>
      </c>
      <c r="O4" s="24" t="s">
        <v>87</v>
      </c>
      <c r="Q4" s="40">
        <v>0</v>
      </c>
      <c r="R4" s="112"/>
      <c r="S4" s="100"/>
      <c r="T4" s="101"/>
      <c r="U4" s="101"/>
      <c r="V4" s="91"/>
      <c r="W4" s="91"/>
      <c r="X4" s="91"/>
      <c r="Y4" s="91"/>
      <c r="Z4" s="91"/>
      <c r="AA4" s="91"/>
      <c r="AB4" s="91"/>
      <c r="AC4" s="100"/>
      <c r="AD4" s="101"/>
      <c r="AE4" s="101"/>
      <c r="AF4" s="91"/>
      <c r="AG4" s="91"/>
      <c r="AH4" s="91"/>
      <c r="AI4" s="91"/>
      <c r="AJ4" s="91"/>
      <c r="AK4" s="91"/>
      <c r="AL4" s="91"/>
      <c r="AM4" s="98"/>
    </row>
    <row r="5" spans="1:39" ht="13.5" thickBot="1" x14ac:dyDescent="0.25">
      <c r="A5" s="23" t="s">
        <v>114</v>
      </c>
      <c r="B5" s="65" t="s">
        <v>115</v>
      </c>
      <c r="C5" s="23" t="s">
        <v>4</v>
      </c>
      <c r="D5" s="23" t="s">
        <v>15</v>
      </c>
      <c r="E5" s="23" t="s">
        <v>2</v>
      </c>
      <c r="F5" s="23" t="s">
        <v>7</v>
      </c>
      <c r="G5" s="23" t="s">
        <v>6</v>
      </c>
      <c r="H5" s="23" t="s">
        <v>9</v>
      </c>
      <c r="I5" s="23" t="s">
        <v>10</v>
      </c>
      <c r="J5" s="24" t="s">
        <v>59</v>
      </c>
      <c r="K5" s="24" t="s">
        <v>61</v>
      </c>
      <c r="L5" s="24" t="s">
        <v>62</v>
      </c>
      <c r="M5" s="24" t="s">
        <v>64</v>
      </c>
      <c r="N5" s="24" t="s">
        <v>71</v>
      </c>
      <c r="O5" s="24" t="s">
        <v>6</v>
      </c>
      <c r="Q5" s="34">
        <v>10000000000</v>
      </c>
      <c r="R5" s="113"/>
      <c r="S5" s="98"/>
      <c r="T5" s="101"/>
      <c r="U5" s="102"/>
      <c r="V5" s="91"/>
      <c r="W5" s="91"/>
      <c r="X5" s="91"/>
      <c r="Y5" s="91"/>
      <c r="Z5" s="91"/>
      <c r="AA5" s="91"/>
      <c r="AB5" s="91"/>
      <c r="AC5" s="98"/>
      <c r="AD5" s="101"/>
      <c r="AE5" s="102"/>
      <c r="AF5" s="91"/>
      <c r="AG5" s="91"/>
      <c r="AH5" s="91"/>
      <c r="AI5" s="91"/>
      <c r="AJ5" s="91"/>
      <c r="AK5" s="91"/>
      <c r="AL5" s="91"/>
      <c r="AM5" s="98"/>
    </row>
    <row r="6" spans="1:39" x14ac:dyDescent="0.2">
      <c r="A6" s="42"/>
      <c r="B6" s="43"/>
      <c r="C6" s="43"/>
      <c r="D6" s="43"/>
      <c r="E6" s="43"/>
      <c r="F6" s="43"/>
      <c r="G6" s="44"/>
      <c r="H6" s="43"/>
      <c r="I6" s="45"/>
      <c r="N6" s="29" t="s">
        <v>65</v>
      </c>
      <c r="P6" s="33">
        <v>0.15</v>
      </c>
      <c r="R6" s="98"/>
      <c r="S6" s="98"/>
      <c r="T6" s="98"/>
      <c r="U6" s="98"/>
      <c r="V6" s="98"/>
      <c r="W6" s="98"/>
      <c r="X6" s="98"/>
      <c r="Y6" s="98"/>
      <c r="Z6" s="103"/>
      <c r="AA6" s="98"/>
      <c r="AB6" s="98"/>
      <c r="AC6" s="98"/>
      <c r="AD6" s="98"/>
      <c r="AE6" s="98"/>
      <c r="AF6" s="98"/>
      <c r="AG6" s="98"/>
      <c r="AH6" s="98"/>
      <c r="AI6" s="98"/>
      <c r="AJ6" s="103"/>
      <c r="AK6" s="98"/>
      <c r="AL6" s="98"/>
      <c r="AM6" s="98"/>
    </row>
    <row r="7" spans="1:39" x14ac:dyDescent="0.2">
      <c r="A7" s="80"/>
      <c r="B7" s="86" t="s">
        <v>11</v>
      </c>
      <c r="C7" s="66"/>
      <c r="D7" s="66"/>
      <c r="E7" s="66"/>
      <c r="F7" s="66"/>
      <c r="G7" s="66"/>
      <c r="H7" s="66"/>
      <c r="I7" s="66"/>
      <c r="J7" s="26">
        <f t="shared" ref="J7:J18" si="0">H7+I7</f>
        <v>0</v>
      </c>
      <c r="K7" s="25">
        <f t="shared" ref="K7:K18" si="1">IF(J7&gt;1,H7/J7,)</f>
        <v>0</v>
      </c>
      <c r="L7" s="25">
        <f t="shared" ref="L7:L18" si="2">IF(J7&gt;1,I7/J7,)</f>
        <v>0</v>
      </c>
      <c r="M7" s="25">
        <f t="shared" ref="M7:M18" si="3">IF(G7&gt;1,F7/G7,)</f>
        <v>0</v>
      </c>
      <c r="N7" s="21">
        <f t="shared" ref="N7:N18" si="4">IF(G7&gt;1,H7/G7,)</f>
        <v>0</v>
      </c>
      <c r="O7" s="34" t="e">
        <f t="shared" ref="O7:O18" si="5">(G7/D7)*C7</f>
        <v>#DIV/0!</v>
      </c>
      <c r="P7" s="40" t="e">
        <f>O7*P6</f>
        <v>#DIV/0!</v>
      </c>
      <c r="R7" s="98"/>
      <c r="S7" s="98"/>
      <c r="T7" s="106"/>
      <c r="U7" s="93"/>
      <c r="V7" s="107"/>
      <c r="W7" s="107"/>
      <c r="X7" s="107"/>
      <c r="Y7" s="107"/>
      <c r="Z7" s="107"/>
      <c r="AA7" s="107"/>
      <c r="AB7" s="107"/>
      <c r="AC7" s="98"/>
      <c r="AD7" s="106"/>
      <c r="AE7" s="93"/>
      <c r="AF7" s="107"/>
      <c r="AG7" s="107"/>
      <c r="AH7" s="107"/>
      <c r="AI7" s="107"/>
      <c r="AJ7" s="107"/>
      <c r="AK7" s="107"/>
      <c r="AL7" s="107"/>
      <c r="AM7" s="98"/>
    </row>
    <row r="8" spans="1:39" x14ac:dyDescent="0.2">
      <c r="A8" s="80"/>
      <c r="B8" s="86" t="s">
        <v>12</v>
      </c>
      <c r="C8" s="66"/>
      <c r="D8" s="66"/>
      <c r="E8" s="66"/>
      <c r="F8" s="66"/>
      <c r="G8" s="66"/>
      <c r="H8" s="66"/>
      <c r="I8" s="66"/>
      <c r="J8" s="26">
        <f t="shared" si="0"/>
        <v>0</v>
      </c>
      <c r="K8" s="25">
        <f t="shared" si="1"/>
        <v>0</v>
      </c>
      <c r="L8" s="25">
        <f t="shared" si="2"/>
        <v>0</v>
      </c>
      <c r="M8" s="25">
        <f t="shared" si="3"/>
        <v>0</v>
      </c>
      <c r="N8" s="21">
        <f t="shared" si="4"/>
        <v>0</v>
      </c>
      <c r="O8" s="34" t="e">
        <f t="shared" si="5"/>
        <v>#DIV/0!</v>
      </c>
      <c r="R8" s="98"/>
      <c r="S8" s="98"/>
      <c r="T8" s="106"/>
      <c r="U8" s="93"/>
      <c r="V8" s="107"/>
      <c r="W8" s="107"/>
      <c r="X8" s="107"/>
      <c r="Y8" s="107"/>
      <c r="Z8" s="107"/>
      <c r="AA8" s="107"/>
      <c r="AB8" s="107"/>
      <c r="AC8" s="98"/>
      <c r="AD8" s="106"/>
      <c r="AE8" s="93"/>
      <c r="AF8" s="107"/>
      <c r="AG8" s="107"/>
      <c r="AH8" s="107"/>
      <c r="AI8" s="107"/>
      <c r="AJ8" s="107"/>
      <c r="AK8" s="107"/>
      <c r="AL8" s="107"/>
      <c r="AM8" s="98"/>
    </row>
    <row r="9" spans="1:39" x14ac:dyDescent="0.2">
      <c r="A9" s="80"/>
      <c r="B9" s="86" t="s">
        <v>13</v>
      </c>
      <c r="C9" s="66"/>
      <c r="D9" s="66"/>
      <c r="E9" s="66"/>
      <c r="F9" s="66"/>
      <c r="G9" s="66"/>
      <c r="H9" s="66"/>
      <c r="I9" s="66"/>
      <c r="J9" s="26">
        <f t="shared" si="0"/>
        <v>0</v>
      </c>
      <c r="K9" s="25">
        <f t="shared" si="1"/>
        <v>0</v>
      </c>
      <c r="L9" s="25">
        <f t="shared" si="2"/>
        <v>0</v>
      </c>
      <c r="M9" s="25">
        <f t="shared" si="3"/>
        <v>0</v>
      </c>
      <c r="N9" s="21">
        <f t="shared" si="4"/>
        <v>0</v>
      </c>
      <c r="O9" s="34" t="e">
        <f t="shared" si="5"/>
        <v>#DIV/0!</v>
      </c>
      <c r="R9" s="98"/>
      <c r="S9" s="98"/>
      <c r="T9" s="106"/>
      <c r="U9" s="93"/>
      <c r="V9" s="107"/>
      <c r="W9" s="107"/>
      <c r="X9" s="107"/>
      <c r="Y9" s="107"/>
      <c r="Z9" s="107"/>
      <c r="AA9" s="107"/>
      <c r="AB9" s="107"/>
      <c r="AC9" s="98"/>
      <c r="AD9" s="106"/>
      <c r="AE9" s="93"/>
      <c r="AF9" s="107"/>
      <c r="AG9" s="107"/>
      <c r="AH9" s="107"/>
      <c r="AI9" s="107"/>
      <c r="AJ9" s="107"/>
      <c r="AK9" s="107"/>
      <c r="AL9" s="107"/>
      <c r="AM9" s="98"/>
    </row>
    <row r="10" spans="1:39" x14ac:dyDescent="0.2">
      <c r="A10" s="80"/>
      <c r="B10" s="86" t="s">
        <v>14</v>
      </c>
      <c r="C10" s="66"/>
      <c r="D10" s="66"/>
      <c r="E10" s="66"/>
      <c r="F10" s="66"/>
      <c r="G10" s="66"/>
      <c r="H10" s="66"/>
      <c r="I10" s="66"/>
      <c r="J10" s="26">
        <f t="shared" si="0"/>
        <v>0</v>
      </c>
      <c r="K10" s="25">
        <f t="shared" si="1"/>
        <v>0</v>
      </c>
      <c r="L10" s="25">
        <f t="shared" si="2"/>
        <v>0</v>
      </c>
      <c r="M10" s="25">
        <f t="shared" si="3"/>
        <v>0</v>
      </c>
      <c r="N10" s="21">
        <f t="shared" si="4"/>
        <v>0</v>
      </c>
      <c r="O10" s="34" t="e">
        <f t="shared" si="5"/>
        <v>#DIV/0!</v>
      </c>
      <c r="R10" s="98"/>
      <c r="S10" s="98"/>
      <c r="T10" s="106"/>
      <c r="U10" s="93"/>
      <c r="V10" s="107"/>
      <c r="W10" s="107"/>
      <c r="X10" s="107"/>
      <c r="Y10" s="107"/>
      <c r="Z10" s="107"/>
      <c r="AA10" s="107"/>
      <c r="AB10" s="107"/>
      <c r="AC10" s="98"/>
      <c r="AD10" s="106"/>
      <c r="AE10" s="93"/>
      <c r="AF10" s="107"/>
      <c r="AG10" s="107"/>
      <c r="AH10" s="107"/>
      <c r="AI10" s="107"/>
      <c r="AJ10" s="107"/>
      <c r="AK10" s="107"/>
      <c r="AL10" s="107"/>
      <c r="AM10" s="98"/>
    </row>
    <row r="11" spans="1:39" x14ac:dyDescent="0.2">
      <c r="A11" s="80"/>
      <c r="B11" s="86" t="s">
        <v>35</v>
      </c>
      <c r="C11" s="66"/>
      <c r="D11" s="66"/>
      <c r="E11" s="66"/>
      <c r="F11" s="66"/>
      <c r="G11" s="66"/>
      <c r="H11" s="66"/>
      <c r="I11" s="66"/>
      <c r="J11" s="26">
        <f t="shared" si="0"/>
        <v>0</v>
      </c>
      <c r="K11" s="25">
        <f t="shared" si="1"/>
        <v>0</v>
      </c>
      <c r="L11" s="25">
        <f t="shared" si="2"/>
        <v>0</v>
      </c>
      <c r="M11" s="25">
        <f t="shared" si="3"/>
        <v>0</v>
      </c>
      <c r="N11" s="21">
        <f t="shared" si="4"/>
        <v>0</v>
      </c>
      <c r="O11" s="34" t="e">
        <f t="shared" si="5"/>
        <v>#DIV/0!</v>
      </c>
      <c r="R11" s="98"/>
      <c r="S11" s="98"/>
      <c r="T11" s="106"/>
      <c r="U11" s="93"/>
      <c r="V11" s="107"/>
      <c r="W11" s="107"/>
      <c r="X11" s="107"/>
      <c r="Y11" s="107"/>
      <c r="Z11" s="107"/>
      <c r="AA11" s="107"/>
      <c r="AB11" s="107"/>
      <c r="AC11" s="98"/>
      <c r="AD11" s="106"/>
      <c r="AE11" s="93"/>
      <c r="AF11" s="107"/>
      <c r="AG11" s="107"/>
      <c r="AH11" s="107"/>
      <c r="AI11" s="107"/>
      <c r="AJ11" s="107"/>
      <c r="AK11" s="107"/>
      <c r="AL11" s="107"/>
      <c r="AM11" s="98"/>
    </row>
    <row r="12" spans="1:39" x14ac:dyDescent="0.2">
      <c r="A12" s="80"/>
      <c r="B12" s="86" t="s">
        <v>36</v>
      </c>
      <c r="C12" s="66"/>
      <c r="D12" s="66"/>
      <c r="E12" s="66"/>
      <c r="F12" s="66"/>
      <c r="G12" s="66"/>
      <c r="H12" s="66"/>
      <c r="I12" s="66"/>
      <c r="J12" s="26">
        <f t="shared" si="0"/>
        <v>0</v>
      </c>
      <c r="K12" s="25">
        <f t="shared" si="1"/>
        <v>0</v>
      </c>
      <c r="L12" s="25">
        <f t="shared" si="2"/>
        <v>0</v>
      </c>
      <c r="M12" s="25">
        <f t="shared" si="3"/>
        <v>0</v>
      </c>
      <c r="N12" s="21">
        <f t="shared" si="4"/>
        <v>0</v>
      </c>
      <c r="O12" s="34" t="e">
        <f t="shared" si="5"/>
        <v>#DIV/0!</v>
      </c>
      <c r="R12" s="98"/>
      <c r="S12" s="98"/>
      <c r="T12" s="106"/>
      <c r="U12" s="93"/>
      <c r="V12" s="107"/>
      <c r="W12" s="107"/>
      <c r="X12" s="107"/>
      <c r="Y12" s="107"/>
      <c r="Z12" s="107"/>
      <c r="AA12" s="107"/>
      <c r="AB12" s="107"/>
      <c r="AC12" s="98"/>
      <c r="AD12" s="106"/>
      <c r="AE12" s="93"/>
      <c r="AF12" s="107"/>
      <c r="AG12" s="107"/>
      <c r="AH12" s="107"/>
      <c r="AI12" s="107"/>
      <c r="AJ12" s="107"/>
      <c r="AK12" s="107"/>
      <c r="AL12" s="107"/>
      <c r="AM12" s="98"/>
    </row>
    <row r="13" spans="1:39" x14ac:dyDescent="0.2">
      <c r="A13" s="80"/>
      <c r="B13" s="86" t="s">
        <v>88</v>
      </c>
      <c r="C13" s="66"/>
      <c r="D13" s="66"/>
      <c r="E13" s="66"/>
      <c r="F13" s="66"/>
      <c r="G13" s="66"/>
      <c r="H13" s="66"/>
      <c r="I13" s="66"/>
      <c r="J13" s="26">
        <f t="shared" si="0"/>
        <v>0</v>
      </c>
      <c r="K13" s="25">
        <f t="shared" si="1"/>
        <v>0</v>
      </c>
      <c r="L13" s="25">
        <f t="shared" si="2"/>
        <v>0</v>
      </c>
      <c r="M13" s="25">
        <f t="shared" si="3"/>
        <v>0</v>
      </c>
      <c r="N13" s="21">
        <f t="shared" si="4"/>
        <v>0</v>
      </c>
      <c r="O13" s="34" t="e">
        <f t="shared" si="5"/>
        <v>#DIV/0!</v>
      </c>
      <c r="R13" s="98"/>
      <c r="S13" s="98"/>
      <c r="T13" s="106"/>
      <c r="U13" s="93"/>
      <c r="V13" s="107"/>
      <c r="W13" s="107"/>
      <c r="X13" s="107"/>
      <c r="Y13" s="107"/>
      <c r="Z13" s="107"/>
      <c r="AA13" s="107"/>
      <c r="AB13" s="107"/>
      <c r="AC13" s="98"/>
      <c r="AD13" s="106"/>
      <c r="AE13" s="93"/>
      <c r="AF13" s="107"/>
      <c r="AG13" s="107"/>
      <c r="AH13" s="107"/>
      <c r="AI13" s="107"/>
      <c r="AJ13" s="107"/>
      <c r="AK13" s="107"/>
      <c r="AL13" s="107"/>
      <c r="AM13" s="98"/>
    </row>
    <row r="14" spans="1:39" x14ac:dyDescent="0.2">
      <c r="A14" s="80"/>
      <c r="B14" s="86" t="s">
        <v>96</v>
      </c>
      <c r="C14" s="66"/>
      <c r="D14" s="66"/>
      <c r="E14" s="66"/>
      <c r="F14" s="66"/>
      <c r="G14" s="66"/>
      <c r="H14" s="66"/>
      <c r="I14" s="66"/>
      <c r="J14" s="26">
        <f t="shared" si="0"/>
        <v>0</v>
      </c>
      <c r="K14" s="25">
        <f t="shared" si="1"/>
        <v>0</v>
      </c>
      <c r="L14" s="25">
        <f t="shared" si="2"/>
        <v>0</v>
      </c>
      <c r="M14" s="25">
        <f t="shared" si="3"/>
        <v>0</v>
      </c>
      <c r="N14" s="21">
        <f t="shared" si="4"/>
        <v>0</v>
      </c>
      <c r="O14" s="34" t="e">
        <f t="shared" si="5"/>
        <v>#DIV/0!</v>
      </c>
      <c r="R14" s="98"/>
      <c r="S14" s="98"/>
      <c r="T14" s="106"/>
      <c r="U14" s="93"/>
      <c r="V14" s="107"/>
      <c r="W14" s="107"/>
      <c r="X14" s="107"/>
      <c r="Y14" s="107"/>
      <c r="Z14" s="107"/>
      <c r="AA14" s="107"/>
      <c r="AB14" s="107"/>
      <c r="AC14" s="98"/>
      <c r="AD14" s="106"/>
      <c r="AE14" s="93"/>
      <c r="AF14" s="107"/>
      <c r="AG14" s="107"/>
      <c r="AH14" s="107"/>
      <c r="AI14" s="107"/>
      <c r="AJ14" s="107"/>
      <c r="AK14" s="107"/>
      <c r="AL14" s="107"/>
      <c r="AM14" s="98"/>
    </row>
    <row r="15" spans="1:39" x14ac:dyDescent="0.2">
      <c r="A15" s="80"/>
      <c r="B15" s="86" t="s">
        <v>97</v>
      </c>
      <c r="C15" s="66"/>
      <c r="D15" s="66"/>
      <c r="E15" s="66"/>
      <c r="F15" s="66"/>
      <c r="G15" s="66"/>
      <c r="H15" s="66"/>
      <c r="I15" s="66"/>
      <c r="J15" s="26">
        <f t="shared" si="0"/>
        <v>0</v>
      </c>
      <c r="K15" s="25">
        <f t="shared" si="1"/>
        <v>0</v>
      </c>
      <c r="L15" s="25">
        <f t="shared" si="2"/>
        <v>0</v>
      </c>
      <c r="M15" s="25">
        <f t="shared" si="3"/>
        <v>0</v>
      </c>
      <c r="N15" s="21">
        <f t="shared" si="4"/>
        <v>0</v>
      </c>
      <c r="O15" s="34" t="e">
        <f t="shared" si="5"/>
        <v>#DIV/0!</v>
      </c>
      <c r="R15" s="98"/>
      <c r="S15" s="98"/>
      <c r="T15" s="106"/>
      <c r="U15" s="93"/>
      <c r="V15" s="107"/>
      <c r="W15" s="107"/>
      <c r="X15" s="107"/>
      <c r="Y15" s="107"/>
      <c r="Z15" s="107"/>
      <c r="AA15" s="107"/>
      <c r="AB15" s="107"/>
      <c r="AC15" s="98"/>
      <c r="AD15" s="106"/>
      <c r="AE15" s="93"/>
      <c r="AF15" s="107"/>
      <c r="AG15" s="107"/>
      <c r="AH15" s="107"/>
      <c r="AI15" s="107"/>
      <c r="AJ15" s="107"/>
      <c r="AK15" s="107"/>
      <c r="AL15" s="107"/>
      <c r="AM15" s="98"/>
    </row>
    <row r="16" spans="1:39" x14ac:dyDescent="0.2">
      <c r="A16" s="81"/>
      <c r="B16" s="129" t="s">
        <v>147</v>
      </c>
      <c r="C16" s="66"/>
      <c r="D16" s="66"/>
      <c r="E16" s="66"/>
      <c r="F16" s="66"/>
      <c r="G16" s="66"/>
      <c r="H16" s="66"/>
      <c r="I16" s="66"/>
      <c r="J16" s="26"/>
      <c r="K16" s="25"/>
      <c r="L16" s="25"/>
      <c r="M16" s="25"/>
      <c r="N16" s="21"/>
      <c r="O16" s="34"/>
      <c r="R16" s="98"/>
      <c r="S16" s="98"/>
      <c r="T16" s="106"/>
      <c r="U16" s="93"/>
      <c r="V16" s="107"/>
      <c r="W16" s="107"/>
      <c r="X16" s="107"/>
      <c r="Y16" s="107"/>
      <c r="Z16" s="107"/>
      <c r="AA16" s="107"/>
      <c r="AB16" s="107"/>
      <c r="AC16" s="98"/>
      <c r="AD16" s="106"/>
      <c r="AE16" s="93"/>
      <c r="AF16" s="107"/>
      <c r="AG16" s="107"/>
      <c r="AH16" s="107"/>
      <c r="AI16" s="107"/>
      <c r="AJ16" s="107"/>
      <c r="AK16" s="107"/>
      <c r="AL16" s="107"/>
      <c r="AM16" s="98"/>
    </row>
    <row r="17" spans="1:39" ht="13.5" thickBot="1" x14ac:dyDescent="0.25">
      <c r="A17" s="81"/>
      <c r="B17" s="87" t="s">
        <v>116</v>
      </c>
      <c r="C17" s="66"/>
      <c r="D17" s="66"/>
      <c r="E17" s="66"/>
      <c r="F17" s="66"/>
      <c r="G17" s="66"/>
      <c r="H17" s="66"/>
      <c r="I17" s="66"/>
      <c r="J17" s="26">
        <f t="shared" si="0"/>
        <v>0</v>
      </c>
      <c r="K17" s="25">
        <f t="shared" si="1"/>
        <v>0</v>
      </c>
      <c r="L17" s="25">
        <f t="shared" si="2"/>
        <v>0</v>
      </c>
      <c r="M17" s="25">
        <f t="shared" si="3"/>
        <v>0</v>
      </c>
      <c r="N17" s="21">
        <f t="shared" si="4"/>
        <v>0</v>
      </c>
      <c r="O17" s="34" t="e">
        <f t="shared" si="5"/>
        <v>#DIV/0!</v>
      </c>
      <c r="R17" s="98"/>
      <c r="S17" s="98"/>
      <c r="T17" s="106"/>
      <c r="U17" s="108"/>
      <c r="V17" s="107"/>
      <c r="W17" s="107"/>
      <c r="X17" s="107"/>
      <c r="Y17" s="107"/>
      <c r="Z17" s="107"/>
      <c r="AA17" s="107"/>
      <c r="AB17" s="107"/>
      <c r="AC17" s="98"/>
      <c r="AD17" s="106"/>
      <c r="AE17" s="108"/>
      <c r="AF17" s="107"/>
      <c r="AG17" s="107"/>
      <c r="AH17" s="107"/>
      <c r="AI17" s="107"/>
      <c r="AJ17" s="107"/>
      <c r="AK17" s="107"/>
      <c r="AL17" s="107"/>
      <c r="AM17" s="98"/>
    </row>
    <row r="18" spans="1:39" ht="13.5" thickBot="1" x14ac:dyDescent="0.25">
      <c r="A18" s="69">
        <f>SUM(A7:A17)</f>
        <v>0</v>
      </c>
      <c r="B18" s="68" t="s">
        <v>55</v>
      </c>
      <c r="C18" s="47">
        <f t="shared" ref="C18:I18" si="6">SUM(C7:C17)</f>
        <v>0</v>
      </c>
      <c r="D18" s="47">
        <f t="shared" si="6"/>
        <v>0</v>
      </c>
      <c r="E18" s="47">
        <f t="shared" si="6"/>
        <v>0</v>
      </c>
      <c r="F18" s="47">
        <f t="shared" si="6"/>
        <v>0</v>
      </c>
      <c r="G18" s="47">
        <f t="shared" si="6"/>
        <v>0</v>
      </c>
      <c r="H18" s="48">
        <f t="shared" si="6"/>
        <v>0</v>
      </c>
      <c r="I18" s="49">
        <f t="shared" si="6"/>
        <v>0</v>
      </c>
      <c r="J18" s="27">
        <f t="shared" si="0"/>
        <v>0</v>
      </c>
      <c r="K18" s="25">
        <f t="shared" si="1"/>
        <v>0</v>
      </c>
      <c r="L18" s="25">
        <f t="shared" si="2"/>
        <v>0</v>
      </c>
      <c r="M18" s="25">
        <f t="shared" si="3"/>
        <v>0</v>
      </c>
      <c r="N18" s="21">
        <f t="shared" si="4"/>
        <v>0</v>
      </c>
      <c r="O18" s="34" t="e">
        <f t="shared" si="5"/>
        <v>#DIV/0!</v>
      </c>
      <c r="R18" s="98"/>
      <c r="S18" s="98"/>
      <c r="T18" s="98"/>
      <c r="U18" s="109"/>
      <c r="V18" s="110"/>
      <c r="W18" s="110"/>
      <c r="X18" s="110"/>
      <c r="Y18" s="110"/>
      <c r="Z18" s="110"/>
      <c r="AA18" s="111"/>
      <c r="AB18" s="111"/>
      <c r="AC18" s="98"/>
      <c r="AD18" s="98"/>
      <c r="AE18" s="109"/>
      <c r="AF18" s="110"/>
      <c r="AG18" s="110"/>
      <c r="AH18" s="110"/>
      <c r="AI18" s="110"/>
      <c r="AJ18" s="110"/>
      <c r="AK18" s="111"/>
      <c r="AL18" s="111"/>
      <c r="AM18" s="98"/>
    </row>
    <row r="19" spans="1:39" ht="13.5" thickBot="1" x14ac:dyDescent="0.25">
      <c r="H19" s="21"/>
      <c r="I19" s="21"/>
      <c r="R19" s="98"/>
      <c r="S19" s="98"/>
      <c r="T19" s="98"/>
      <c r="U19" s="98"/>
      <c r="V19" s="98"/>
      <c r="W19" s="98"/>
      <c r="X19" s="98"/>
      <c r="Y19" s="98"/>
      <c r="Z19" s="98"/>
      <c r="AA19" s="98"/>
      <c r="AB19" s="98"/>
      <c r="AC19" s="98"/>
      <c r="AD19" s="98"/>
      <c r="AE19" s="98"/>
      <c r="AF19" s="98"/>
      <c r="AG19" s="98"/>
      <c r="AH19" s="98"/>
      <c r="AI19" s="98"/>
      <c r="AJ19" s="98"/>
      <c r="AK19" s="98"/>
      <c r="AL19" s="98"/>
      <c r="AM19" s="98"/>
    </row>
    <row r="20" spans="1:39" ht="15.75" x14ac:dyDescent="0.25">
      <c r="A20" s="154" t="s">
        <v>148</v>
      </c>
      <c r="B20" s="155"/>
      <c r="C20" s="155"/>
      <c r="D20" s="155"/>
      <c r="E20" s="155"/>
      <c r="F20" s="155"/>
      <c r="G20" s="155"/>
      <c r="H20" s="155"/>
      <c r="I20" s="156"/>
      <c r="K20" t="s">
        <v>77</v>
      </c>
      <c r="L20" t="s">
        <v>80</v>
      </c>
      <c r="O20" t="s">
        <v>82</v>
      </c>
      <c r="P20" t="s">
        <v>81</v>
      </c>
      <c r="Q20" s="93"/>
      <c r="R20" s="95"/>
    </row>
    <row r="21" spans="1:39" x14ac:dyDescent="0.2">
      <c r="A21" s="132" t="s">
        <v>149</v>
      </c>
      <c r="B21" s="133"/>
      <c r="C21" s="133"/>
      <c r="D21" s="133"/>
      <c r="E21" s="133"/>
      <c r="F21" s="133"/>
      <c r="G21" s="133"/>
      <c r="H21" s="133"/>
      <c r="I21" s="134"/>
      <c r="K21">
        <v>150</v>
      </c>
      <c r="L21">
        <v>90</v>
      </c>
      <c r="M21" s="46">
        <f>L21*K21</f>
        <v>13500</v>
      </c>
      <c r="N21">
        <f>M21/60</f>
        <v>225</v>
      </c>
      <c r="Q21" s="93"/>
      <c r="R21" s="95"/>
    </row>
    <row r="22" spans="1:39" ht="13.5" thickBot="1" x14ac:dyDescent="0.25">
      <c r="A22" s="135" t="s">
        <v>89</v>
      </c>
      <c r="B22" s="136"/>
      <c r="C22" s="136"/>
      <c r="D22" s="136"/>
      <c r="E22" s="136"/>
      <c r="F22" s="136"/>
      <c r="G22" s="136"/>
      <c r="H22" s="136"/>
      <c r="I22" s="137"/>
      <c r="Q22" s="93"/>
      <c r="R22" s="95"/>
    </row>
    <row r="23" spans="1:39" ht="13.5" thickBot="1" x14ac:dyDescent="0.25">
      <c r="A23" s="138" t="s">
        <v>150</v>
      </c>
      <c r="B23" s="139"/>
      <c r="C23" s="139"/>
      <c r="D23" s="139"/>
      <c r="E23" s="139"/>
      <c r="F23" s="139"/>
      <c r="G23" s="139"/>
      <c r="H23" s="139"/>
      <c r="I23" s="140"/>
      <c r="Q23" s="93"/>
      <c r="R23" s="95"/>
    </row>
    <row r="24" spans="1:39" x14ac:dyDescent="0.2">
      <c r="A24" s="185"/>
      <c r="B24" s="142"/>
      <c r="C24" s="142"/>
      <c r="D24" s="142"/>
      <c r="E24" s="142"/>
      <c r="F24" s="142"/>
      <c r="G24" s="142"/>
      <c r="H24" s="142"/>
      <c r="I24" s="143"/>
      <c r="J24" t="e">
        <f>O4Estam</f>
        <v>#NAME?</v>
      </c>
      <c r="R24" s="98"/>
      <c r="S24" s="98"/>
      <c r="T24" s="106"/>
      <c r="U24" s="93"/>
      <c r="V24" s="107"/>
      <c r="W24" s="107"/>
      <c r="X24" s="107"/>
      <c r="Y24" s="107"/>
      <c r="Z24" s="107"/>
      <c r="AA24" s="107"/>
      <c r="AB24" s="107"/>
      <c r="AC24" s="98"/>
      <c r="AD24" s="106"/>
      <c r="AE24" s="93"/>
      <c r="AF24" s="107"/>
      <c r="AG24" s="107"/>
      <c r="AH24" s="107"/>
      <c r="AI24" s="107"/>
      <c r="AJ24" s="107"/>
      <c r="AK24" s="107"/>
      <c r="AL24" s="107"/>
      <c r="AM24" s="98"/>
    </row>
    <row r="25" spans="1:39" x14ac:dyDescent="0.2">
      <c r="A25" s="144"/>
      <c r="B25" s="145"/>
      <c r="C25" s="145"/>
      <c r="D25" s="145"/>
      <c r="E25" s="145"/>
      <c r="F25" s="145"/>
      <c r="G25" s="145"/>
      <c r="H25" s="145"/>
      <c r="I25" s="146"/>
      <c r="R25" s="98"/>
      <c r="S25" s="98"/>
      <c r="T25" s="106"/>
      <c r="U25" s="93"/>
      <c r="V25" s="107"/>
      <c r="W25" s="107"/>
      <c r="X25" s="107"/>
      <c r="Y25" s="107"/>
      <c r="Z25" s="107"/>
      <c r="AA25" s="107"/>
      <c r="AB25" s="107"/>
      <c r="AC25" s="98"/>
      <c r="AD25" s="106"/>
      <c r="AE25" s="93"/>
      <c r="AF25" s="107"/>
      <c r="AG25" s="107"/>
      <c r="AH25" s="107"/>
      <c r="AI25" s="107"/>
      <c r="AJ25" s="107"/>
      <c r="AK25" s="107"/>
      <c r="AL25" s="107"/>
      <c r="AM25" s="98"/>
    </row>
    <row r="26" spans="1:39" x14ac:dyDescent="0.2">
      <c r="A26" s="144"/>
      <c r="B26" s="145"/>
      <c r="C26" s="145"/>
      <c r="D26" s="145"/>
      <c r="E26" s="145"/>
      <c r="F26" s="145"/>
      <c r="G26" s="145"/>
      <c r="H26" s="145"/>
      <c r="I26" s="146"/>
      <c r="R26" s="98"/>
      <c r="S26" s="98"/>
      <c r="T26" s="106"/>
      <c r="U26" s="93"/>
      <c r="V26" s="107"/>
      <c r="W26" s="107"/>
      <c r="X26" s="107"/>
      <c r="Y26" s="107"/>
      <c r="Z26" s="107"/>
      <c r="AA26" s="107"/>
      <c r="AB26" s="107"/>
      <c r="AC26" s="98"/>
      <c r="AD26" s="106"/>
      <c r="AE26" s="93"/>
      <c r="AF26" s="107"/>
      <c r="AG26" s="107"/>
      <c r="AH26" s="107"/>
      <c r="AI26" s="107"/>
      <c r="AJ26" s="107"/>
      <c r="AK26" s="107"/>
      <c r="AL26" s="107"/>
      <c r="AM26" s="98"/>
    </row>
    <row r="27" spans="1:39" x14ac:dyDescent="0.2">
      <c r="A27" s="144"/>
      <c r="B27" s="145"/>
      <c r="C27" s="145"/>
      <c r="D27" s="145"/>
      <c r="E27" s="145"/>
      <c r="F27" s="145"/>
      <c r="G27" s="145"/>
      <c r="H27" s="145"/>
      <c r="I27" s="146"/>
      <c r="J27" t="s">
        <v>85</v>
      </c>
      <c r="K27" t="s">
        <v>94</v>
      </c>
      <c r="L27" t="s">
        <v>86</v>
      </c>
      <c r="R27" s="98"/>
      <c r="S27" s="98"/>
      <c r="T27" s="106"/>
      <c r="U27" s="93"/>
      <c r="V27" s="107"/>
      <c r="W27" s="107"/>
      <c r="X27" s="107"/>
      <c r="Y27" s="107"/>
      <c r="Z27" s="107"/>
      <c r="AA27" s="107"/>
      <c r="AB27" s="107"/>
      <c r="AC27" s="98"/>
      <c r="AD27" s="106"/>
      <c r="AE27" s="93"/>
      <c r="AF27" s="107"/>
      <c r="AG27" s="107"/>
      <c r="AH27" s="107"/>
      <c r="AI27" s="107"/>
      <c r="AJ27" s="107"/>
      <c r="AK27" s="107"/>
      <c r="AL27" s="107"/>
      <c r="AM27" s="98"/>
    </row>
    <row r="28" spans="1:39" x14ac:dyDescent="0.2">
      <c r="A28" s="144"/>
      <c r="B28" s="145"/>
      <c r="C28" s="145"/>
      <c r="D28" s="145"/>
      <c r="E28" s="145"/>
      <c r="F28" s="145"/>
      <c r="G28" s="145"/>
      <c r="H28" s="145"/>
      <c r="I28" s="146"/>
      <c r="J28">
        <v>13</v>
      </c>
      <c r="K28">
        <v>45</v>
      </c>
      <c r="L28">
        <f>K28*J28</f>
        <v>585</v>
      </c>
      <c r="R28" s="98"/>
      <c r="S28" s="98"/>
      <c r="T28" s="106"/>
      <c r="U28" s="93"/>
      <c r="V28" s="107"/>
      <c r="W28" s="107"/>
      <c r="X28" s="107"/>
      <c r="Y28" s="107"/>
      <c r="Z28" s="107"/>
      <c r="AA28" s="107"/>
      <c r="AB28" s="107"/>
      <c r="AC28" s="98"/>
      <c r="AD28" s="106"/>
      <c r="AE28" s="93"/>
      <c r="AF28" s="107"/>
      <c r="AG28" s="107"/>
      <c r="AH28" s="107"/>
      <c r="AI28" s="107"/>
      <c r="AJ28" s="107"/>
      <c r="AK28" s="107"/>
      <c r="AL28" s="107"/>
      <c r="AM28" s="98"/>
    </row>
    <row r="29" spans="1:39" ht="13.5" thickBot="1" x14ac:dyDescent="0.25">
      <c r="A29" s="147"/>
      <c r="B29" s="148"/>
      <c r="C29" s="148"/>
      <c r="D29" s="148"/>
      <c r="E29" s="148"/>
      <c r="F29" s="148"/>
      <c r="G29" s="148"/>
      <c r="H29" s="148"/>
      <c r="I29" s="149"/>
      <c r="J29">
        <v>13</v>
      </c>
      <c r="K29">
        <v>78</v>
      </c>
      <c r="L29">
        <f>K29*J29</f>
        <v>1014</v>
      </c>
      <c r="R29" s="98"/>
      <c r="S29" s="98"/>
      <c r="T29" s="106"/>
      <c r="U29" s="93"/>
      <c r="V29" s="107"/>
      <c r="W29" s="107"/>
      <c r="X29" s="107"/>
      <c r="Y29" s="107"/>
      <c r="Z29" s="107"/>
      <c r="AA29" s="107"/>
      <c r="AB29" s="107"/>
      <c r="AC29" s="98"/>
      <c r="AD29" s="106"/>
      <c r="AE29" s="93"/>
      <c r="AF29" s="107"/>
      <c r="AG29" s="107"/>
      <c r="AH29" s="107"/>
      <c r="AI29" s="107"/>
      <c r="AJ29" s="107"/>
      <c r="AK29" s="107"/>
      <c r="AL29" s="107"/>
      <c r="AM29" s="98"/>
    </row>
    <row r="30" spans="1:39" ht="13.5" thickBot="1" x14ac:dyDescent="0.25">
      <c r="A30" s="1"/>
      <c r="B30" s="1"/>
      <c r="C30" s="1"/>
      <c r="D30" s="1"/>
      <c r="E30" s="1"/>
      <c r="F30" s="1"/>
      <c r="G30" s="1"/>
      <c r="H30" s="1"/>
      <c r="I30" s="1"/>
      <c r="S30" s="98"/>
      <c r="T30" s="101"/>
      <c r="U30" s="102"/>
      <c r="V30" s="117"/>
      <c r="W30" s="117"/>
      <c r="X30" s="117"/>
      <c r="Y30" s="117"/>
      <c r="Z30" s="117"/>
      <c r="AA30" s="117"/>
      <c r="AB30" s="117"/>
      <c r="AC30" s="98"/>
      <c r="AD30" s="101"/>
      <c r="AE30" s="102"/>
      <c r="AF30" s="117"/>
      <c r="AG30" s="117"/>
      <c r="AH30" s="117"/>
      <c r="AI30" s="117"/>
      <c r="AJ30" s="117"/>
      <c r="AK30" s="117"/>
      <c r="AL30" s="117"/>
      <c r="AM30" s="98"/>
    </row>
    <row r="31" spans="1:39" ht="13.5" thickBot="1" x14ac:dyDescent="0.25">
      <c r="A31" s="161" t="s">
        <v>134</v>
      </c>
      <c r="B31" s="162"/>
      <c r="C31" s="162"/>
      <c r="D31" s="162"/>
      <c r="E31" s="162"/>
      <c r="F31" s="163"/>
      <c r="G31" s="164" t="s">
        <v>140</v>
      </c>
      <c r="H31" s="165"/>
      <c r="I31" s="166"/>
      <c r="S31" s="98"/>
      <c r="T31" s="101"/>
      <c r="U31" s="102"/>
      <c r="V31" s="117"/>
      <c r="W31" s="117"/>
      <c r="X31" s="117"/>
      <c r="Y31" s="117"/>
      <c r="Z31" s="117"/>
      <c r="AA31" s="117"/>
      <c r="AB31" s="117"/>
      <c r="AC31" s="98"/>
      <c r="AD31" s="101"/>
      <c r="AE31" s="102"/>
      <c r="AF31" s="117"/>
      <c r="AG31" s="117"/>
      <c r="AH31" s="117"/>
      <c r="AI31" s="117"/>
      <c r="AJ31" s="117"/>
      <c r="AK31" s="117"/>
      <c r="AL31" s="117"/>
      <c r="AM31" s="98"/>
    </row>
    <row r="32" spans="1:39" ht="13.5" thickBot="1" x14ac:dyDescent="0.25">
      <c r="A32" s="173" t="s">
        <v>135</v>
      </c>
      <c r="B32" s="173"/>
      <c r="C32" s="120" t="s">
        <v>136</v>
      </c>
      <c r="D32" s="121" t="s">
        <v>137</v>
      </c>
      <c r="E32" s="173" t="s">
        <v>138</v>
      </c>
      <c r="F32" s="173"/>
      <c r="G32" s="167"/>
      <c r="H32" s="168"/>
      <c r="I32" s="169"/>
      <c r="S32" s="98"/>
      <c r="T32" s="101"/>
      <c r="U32" s="102"/>
      <c r="V32" s="117"/>
      <c r="W32" s="117"/>
      <c r="X32" s="117"/>
      <c r="Y32" s="117"/>
      <c r="Z32" s="117"/>
      <c r="AA32" s="117"/>
      <c r="AB32" s="117"/>
      <c r="AC32" s="98"/>
      <c r="AD32" s="101"/>
      <c r="AE32" s="102"/>
      <c r="AF32" s="117"/>
      <c r="AG32" s="117"/>
      <c r="AH32" s="117"/>
      <c r="AI32" s="117"/>
      <c r="AJ32" s="117"/>
      <c r="AK32" s="117"/>
      <c r="AL32" s="117"/>
      <c r="AM32" s="98"/>
    </row>
    <row r="33" spans="1:39" ht="14.25" thickTop="1" thickBot="1" x14ac:dyDescent="0.25">
      <c r="A33" s="175"/>
      <c r="B33" s="175"/>
      <c r="C33" s="122"/>
      <c r="D33" s="123" t="e">
        <f>C33/A33*60</f>
        <v>#DIV/0!</v>
      </c>
      <c r="E33" s="176"/>
      <c r="F33" s="177"/>
      <c r="G33" s="170"/>
      <c r="H33" s="171"/>
      <c r="I33" s="172"/>
      <c r="S33" s="98"/>
      <c r="T33" s="101"/>
      <c r="U33" s="102"/>
      <c r="V33" s="117"/>
      <c r="W33" s="117"/>
      <c r="X33" s="117"/>
      <c r="Y33" s="117"/>
      <c r="Z33" s="117"/>
      <c r="AA33" s="117"/>
      <c r="AB33" s="117"/>
      <c r="AC33" s="98"/>
      <c r="AD33" s="101"/>
      <c r="AE33" s="102"/>
      <c r="AF33" s="117"/>
      <c r="AG33" s="117"/>
      <c r="AH33" s="117"/>
      <c r="AI33" s="117"/>
      <c r="AJ33" s="117"/>
      <c r="AK33" s="117"/>
      <c r="AL33" s="117"/>
      <c r="AM33" s="98"/>
    </row>
    <row r="34" spans="1:39" x14ac:dyDescent="0.2">
      <c r="A34" s="1"/>
      <c r="B34" s="1"/>
      <c r="C34" s="1"/>
      <c r="D34" s="1"/>
      <c r="E34" s="1"/>
      <c r="F34" s="1"/>
      <c r="G34" s="1"/>
      <c r="H34" s="1"/>
      <c r="I34" s="1"/>
      <c r="S34" s="98"/>
      <c r="T34" s="101"/>
      <c r="U34" s="102"/>
      <c r="V34" s="117"/>
      <c r="W34" s="117"/>
      <c r="X34" s="117"/>
      <c r="Y34" s="117"/>
      <c r="Z34" s="117"/>
      <c r="AA34" s="117"/>
      <c r="AB34" s="117"/>
      <c r="AC34" s="98"/>
      <c r="AD34" s="101"/>
      <c r="AE34" s="102"/>
      <c r="AF34" s="117"/>
      <c r="AG34" s="117"/>
      <c r="AH34" s="117"/>
      <c r="AI34" s="117"/>
      <c r="AJ34" s="117"/>
      <c r="AK34" s="117"/>
      <c r="AL34" s="117"/>
      <c r="AM34" s="98"/>
    </row>
    <row r="35" spans="1:39" x14ac:dyDescent="0.2">
      <c r="A35" s="1"/>
      <c r="B35" s="1"/>
      <c r="C35" s="1"/>
      <c r="D35" s="1"/>
      <c r="E35" s="1"/>
      <c r="F35" s="1"/>
      <c r="G35" s="1"/>
      <c r="H35" s="1"/>
      <c r="I35" s="1"/>
      <c r="R35" s="98"/>
      <c r="S35" s="98"/>
      <c r="T35" s="101"/>
      <c r="U35" s="102"/>
      <c r="V35" s="91"/>
      <c r="W35" s="91"/>
      <c r="X35" s="91"/>
      <c r="Y35" s="91"/>
      <c r="Z35" s="91"/>
      <c r="AA35" s="91"/>
      <c r="AB35" s="91"/>
      <c r="AC35" s="98"/>
      <c r="AD35" s="101"/>
      <c r="AE35" s="102"/>
      <c r="AF35" s="91"/>
      <c r="AG35" s="91"/>
      <c r="AH35" s="91"/>
      <c r="AI35" s="91"/>
      <c r="AJ35" s="91"/>
      <c r="AK35" s="91"/>
      <c r="AL35" s="91"/>
      <c r="AM35" s="98"/>
    </row>
    <row r="36" spans="1:39" x14ac:dyDescent="0.2">
      <c r="A36" s="3" t="s">
        <v>47</v>
      </c>
      <c r="B36" s="1"/>
      <c r="C36" s="1"/>
      <c r="D36" s="1"/>
      <c r="E36" s="1"/>
      <c r="F36" s="1"/>
      <c r="G36" s="1"/>
      <c r="H36" s="1"/>
      <c r="I36" s="1"/>
      <c r="R36" s="98"/>
      <c r="S36" s="98"/>
      <c r="T36" s="98"/>
      <c r="U36" s="98"/>
      <c r="V36" s="98"/>
      <c r="W36" s="98"/>
      <c r="X36" s="98"/>
      <c r="Y36" s="98"/>
      <c r="Z36" s="103"/>
      <c r="AA36" s="98"/>
      <c r="AB36" s="98"/>
      <c r="AC36" s="98"/>
      <c r="AD36" s="98"/>
      <c r="AE36" s="98"/>
      <c r="AF36" s="98"/>
      <c r="AG36" s="98"/>
      <c r="AH36" s="98"/>
      <c r="AI36" s="98"/>
      <c r="AJ36" s="103"/>
      <c r="AK36" s="98"/>
      <c r="AL36" s="98"/>
      <c r="AM36" s="98"/>
    </row>
    <row r="37" spans="1:39" x14ac:dyDescent="0.2">
      <c r="A37" s="1" t="s">
        <v>18</v>
      </c>
      <c r="B37" s="1"/>
      <c r="C37" s="1"/>
      <c r="D37" s="1"/>
      <c r="E37" s="1"/>
      <c r="F37" s="1"/>
      <c r="G37" s="1"/>
      <c r="H37" s="1"/>
      <c r="I37" s="1"/>
      <c r="R37" s="98"/>
      <c r="S37" s="98"/>
      <c r="T37" s="106"/>
      <c r="U37" s="93"/>
      <c r="V37" s="107"/>
      <c r="W37" s="107"/>
      <c r="X37" s="107"/>
      <c r="Y37" s="107"/>
      <c r="Z37" s="107"/>
      <c r="AA37" s="107"/>
      <c r="AB37" s="107"/>
      <c r="AC37" s="98"/>
      <c r="AD37" s="106"/>
      <c r="AE37" s="93"/>
      <c r="AF37" s="107"/>
      <c r="AG37" s="107"/>
      <c r="AH37" s="107"/>
      <c r="AI37" s="107"/>
      <c r="AJ37" s="107"/>
      <c r="AK37" s="107"/>
      <c r="AL37" s="107"/>
      <c r="AM37" s="98"/>
    </row>
    <row r="38" spans="1:39" x14ac:dyDescent="0.2">
      <c r="A38" s="1" t="s">
        <v>34</v>
      </c>
      <c r="B38" s="1"/>
      <c r="C38" s="1"/>
      <c r="D38" s="1"/>
      <c r="E38" s="1"/>
      <c r="F38" s="1"/>
      <c r="G38" s="1"/>
      <c r="H38" s="1"/>
      <c r="I38" s="1"/>
      <c r="R38" s="98"/>
      <c r="S38" s="98"/>
      <c r="T38" s="106"/>
      <c r="U38" s="93"/>
      <c r="V38" s="107"/>
      <c r="W38" s="107"/>
      <c r="X38" s="107"/>
      <c r="Y38" s="107"/>
      <c r="Z38" s="107"/>
      <c r="AA38" s="107"/>
      <c r="AB38" s="107"/>
      <c r="AC38" s="98"/>
      <c r="AD38" s="106"/>
      <c r="AE38" s="93"/>
      <c r="AF38" s="107"/>
      <c r="AG38" s="107"/>
      <c r="AH38" s="107"/>
      <c r="AI38" s="107"/>
      <c r="AJ38" s="107"/>
      <c r="AK38" s="107"/>
      <c r="AL38" s="107"/>
      <c r="AM38" s="98"/>
    </row>
    <row r="39" spans="1:39" x14ac:dyDescent="0.2">
      <c r="A39" s="90" t="s">
        <v>132</v>
      </c>
      <c r="R39" s="98"/>
      <c r="S39" s="98"/>
      <c r="T39" s="106"/>
      <c r="U39" s="93"/>
      <c r="V39" s="107"/>
      <c r="W39" s="107"/>
      <c r="X39" s="107"/>
      <c r="Y39" s="107"/>
      <c r="Z39" s="107"/>
      <c r="AA39" s="107"/>
      <c r="AB39" s="107"/>
      <c r="AC39" s="98"/>
      <c r="AD39" s="106"/>
      <c r="AE39" s="93"/>
      <c r="AF39" s="107"/>
      <c r="AG39" s="107"/>
      <c r="AH39" s="107"/>
      <c r="AI39" s="107"/>
      <c r="AJ39" s="107"/>
      <c r="AK39" s="107"/>
      <c r="AL39" s="107"/>
      <c r="AM39" s="98"/>
    </row>
    <row r="40" spans="1:39" x14ac:dyDescent="0.2">
      <c r="A40" s="2"/>
      <c r="R40" s="98"/>
      <c r="S40" s="98"/>
      <c r="T40" s="106"/>
      <c r="U40" s="93"/>
      <c r="V40" s="107"/>
      <c r="W40" s="107"/>
      <c r="X40" s="107"/>
      <c r="Y40" s="107"/>
      <c r="Z40" s="107"/>
      <c r="AA40" s="107"/>
      <c r="AB40" s="107"/>
      <c r="AC40" s="98"/>
      <c r="AD40" s="106"/>
      <c r="AE40" s="93"/>
      <c r="AF40" s="107"/>
      <c r="AG40" s="107"/>
      <c r="AH40" s="107"/>
      <c r="AI40" s="107"/>
      <c r="AJ40" s="107"/>
      <c r="AK40" s="107"/>
      <c r="AL40" s="107"/>
      <c r="AM40" s="98"/>
    </row>
    <row r="41" spans="1:39" x14ac:dyDescent="0.2">
      <c r="A41" s="158" t="s">
        <v>16</v>
      </c>
      <c r="B41" s="158"/>
      <c r="C41" s="158"/>
      <c r="D41" s="158"/>
      <c r="E41" s="158"/>
      <c r="F41" s="158"/>
      <c r="G41" s="158"/>
      <c r="H41" s="158"/>
      <c r="I41" s="158"/>
      <c r="R41" s="98"/>
      <c r="S41" s="98"/>
      <c r="T41" s="106"/>
      <c r="U41" s="93"/>
      <c r="V41" s="107"/>
      <c r="W41" s="107"/>
      <c r="X41" s="107"/>
      <c r="Y41" s="107"/>
      <c r="Z41" s="107"/>
      <c r="AA41" s="107"/>
      <c r="AB41" s="107"/>
      <c r="AC41" s="98"/>
      <c r="AD41" s="106"/>
      <c r="AE41" s="93"/>
      <c r="AF41" s="107"/>
      <c r="AG41" s="107"/>
      <c r="AH41" s="107"/>
      <c r="AI41" s="107"/>
      <c r="AJ41" s="107"/>
      <c r="AK41" s="107"/>
      <c r="AL41" s="107"/>
      <c r="AM41" s="98"/>
    </row>
    <row r="42" spans="1:39" x14ac:dyDescent="0.2">
      <c r="A42" s="65"/>
      <c r="B42" s="76" t="s">
        <v>117</v>
      </c>
      <c r="C42" s="77" t="s">
        <v>118</v>
      </c>
      <c r="D42" s="65"/>
      <c r="E42" s="65"/>
      <c r="F42" s="65"/>
      <c r="G42" s="65"/>
      <c r="H42" s="65"/>
      <c r="I42" s="65"/>
      <c r="R42" s="98"/>
      <c r="S42" s="98"/>
      <c r="T42" s="106"/>
      <c r="U42" s="93"/>
      <c r="V42" s="107"/>
      <c r="W42" s="107"/>
      <c r="X42" s="107"/>
      <c r="Y42" s="107"/>
      <c r="Z42" s="107"/>
      <c r="AA42" s="107"/>
      <c r="AB42" s="107"/>
      <c r="AC42" s="98"/>
      <c r="AD42" s="106"/>
      <c r="AE42" s="93"/>
      <c r="AF42" s="107"/>
      <c r="AG42" s="107"/>
      <c r="AH42" s="107"/>
      <c r="AI42" s="107"/>
      <c r="AJ42" s="107"/>
      <c r="AK42" s="107"/>
      <c r="AL42" s="107"/>
      <c r="AM42" s="98"/>
    </row>
    <row r="43" spans="1:39" x14ac:dyDescent="0.2">
      <c r="A43" s="65"/>
      <c r="B43" s="19" t="s">
        <v>119</v>
      </c>
      <c r="C43" s="77" t="s">
        <v>121</v>
      </c>
      <c r="D43" s="65"/>
      <c r="E43" s="65"/>
      <c r="F43" s="65"/>
      <c r="G43" s="65"/>
      <c r="H43" s="65"/>
      <c r="I43" s="65"/>
      <c r="R43" s="98"/>
      <c r="S43" s="98"/>
      <c r="T43" s="106"/>
      <c r="U43" s="93"/>
      <c r="V43" s="107"/>
      <c r="W43" s="107"/>
      <c r="X43" s="107"/>
      <c r="Y43" s="107"/>
      <c r="Z43" s="107"/>
      <c r="AA43" s="107"/>
      <c r="AB43" s="107"/>
      <c r="AC43" s="98"/>
      <c r="AD43" s="106"/>
      <c r="AE43" s="93"/>
      <c r="AF43" s="107"/>
      <c r="AG43" s="107"/>
      <c r="AH43" s="107"/>
      <c r="AI43" s="107"/>
      <c r="AJ43" s="107"/>
      <c r="AK43" s="107"/>
      <c r="AL43" s="107"/>
      <c r="AM43" s="98"/>
    </row>
    <row r="44" spans="1:39" x14ac:dyDescent="0.2">
      <c r="A44" s="65"/>
      <c r="B44" s="65"/>
      <c r="C44" s="65"/>
      <c r="D44" s="65"/>
      <c r="E44" s="65"/>
      <c r="F44" s="65"/>
      <c r="G44" s="65"/>
      <c r="H44" s="65"/>
      <c r="I44" s="65"/>
      <c r="R44" s="98"/>
      <c r="S44" s="98"/>
      <c r="T44" s="106"/>
      <c r="U44" s="93"/>
      <c r="V44" s="107"/>
      <c r="W44" s="107"/>
      <c r="X44" s="107"/>
      <c r="Y44" s="107"/>
      <c r="Z44" s="107"/>
      <c r="AA44" s="107"/>
      <c r="AB44" s="107"/>
      <c r="AC44" s="98"/>
      <c r="AD44" s="106"/>
      <c r="AE44" s="93"/>
      <c r="AF44" s="107"/>
      <c r="AG44" s="107"/>
      <c r="AH44" s="107"/>
      <c r="AI44" s="107"/>
      <c r="AJ44" s="107"/>
      <c r="AK44" s="107"/>
      <c r="AL44" s="107"/>
      <c r="AM44" s="98"/>
    </row>
    <row r="45" spans="1:39" x14ac:dyDescent="0.2">
      <c r="B45" s="17" t="s">
        <v>1</v>
      </c>
      <c r="C45" s="4" t="s">
        <v>99</v>
      </c>
      <c r="D45" s="4"/>
      <c r="E45" s="4"/>
      <c r="F45" s="4"/>
      <c r="G45" s="4"/>
      <c r="H45" s="4"/>
      <c r="I45" s="4"/>
      <c r="R45" s="98"/>
      <c r="S45" s="98"/>
      <c r="T45" s="106"/>
      <c r="U45" s="93"/>
      <c r="V45" s="107"/>
      <c r="W45" s="107"/>
      <c r="X45" s="107"/>
      <c r="Y45" s="107"/>
      <c r="Z45" s="107"/>
      <c r="AA45" s="107"/>
      <c r="AB45" s="107"/>
      <c r="AC45" s="98"/>
      <c r="AD45" s="106"/>
      <c r="AE45" s="93"/>
      <c r="AF45" s="107"/>
      <c r="AG45" s="107"/>
      <c r="AH45" s="107"/>
      <c r="AI45" s="107"/>
      <c r="AJ45" s="107"/>
      <c r="AK45" s="107"/>
      <c r="AL45" s="107"/>
      <c r="AM45" s="98"/>
    </row>
    <row r="46" spans="1:39" x14ac:dyDescent="0.2">
      <c r="B46" s="17"/>
      <c r="C46" s="4" t="s">
        <v>100</v>
      </c>
      <c r="D46" s="4"/>
      <c r="E46" s="4"/>
      <c r="F46" s="4"/>
      <c r="G46" s="4"/>
      <c r="H46" s="4"/>
      <c r="I46" s="4"/>
      <c r="R46" s="98"/>
      <c r="S46" s="98"/>
      <c r="T46" s="106"/>
      <c r="U46" s="108"/>
      <c r="V46" s="107"/>
      <c r="W46" s="107"/>
      <c r="X46" s="107"/>
      <c r="Y46" s="107"/>
      <c r="Z46" s="107"/>
      <c r="AA46" s="107"/>
      <c r="AB46" s="107"/>
      <c r="AC46" s="98"/>
      <c r="AD46" s="106"/>
      <c r="AE46" s="108"/>
      <c r="AF46" s="107"/>
      <c r="AG46" s="107"/>
      <c r="AH46" s="107"/>
      <c r="AI46" s="107"/>
      <c r="AJ46" s="107"/>
      <c r="AK46" s="107"/>
      <c r="AL46" s="107"/>
      <c r="AM46" s="98"/>
    </row>
    <row r="47" spans="1:39" x14ac:dyDescent="0.2">
      <c r="B47" s="17"/>
      <c r="C47" s="4" t="s">
        <v>101</v>
      </c>
      <c r="D47" s="4"/>
      <c r="E47" s="4"/>
      <c r="F47" s="4"/>
      <c r="G47" s="4"/>
      <c r="H47" s="4"/>
      <c r="I47" s="4"/>
      <c r="R47" s="98"/>
      <c r="S47" s="98"/>
      <c r="T47" s="98"/>
      <c r="U47" s="109"/>
      <c r="V47" s="110"/>
      <c r="W47" s="110"/>
      <c r="X47" s="110"/>
      <c r="Y47" s="110"/>
      <c r="Z47" s="110"/>
      <c r="AA47" s="111"/>
      <c r="AB47" s="111"/>
      <c r="AC47" s="98"/>
      <c r="AD47" s="98"/>
      <c r="AE47" s="109"/>
      <c r="AF47" s="110"/>
      <c r="AG47" s="110"/>
      <c r="AH47" s="110"/>
      <c r="AI47" s="110"/>
      <c r="AJ47" s="110"/>
      <c r="AK47" s="111"/>
      <c r="AL47" s="111"/>
      <c r="AM47" s="98"/>
    </row>
    <row r="48" spans="1:39" x14ac:dyDescent="0.2">
      <c r="B48" s="17"/>
      <c r="C48" s="4"/>
      <c r="D48" s="4"/>
      <c r="E48" s="4"/>
      <c r="F48" s="4"/>
      <c r="G48" s="4"/>
      <c r="H48" s="4"/>
      <c r="I48" s="4"/>
      <c r="R48" s="98"/>
      <c r="S48" s="98"/>
      <c r="T48" s="98"/>
      <c r="U48" s="98"/>
      <c r="V48" s="98"/>
      <c r="W48" s="98"/>
      <c r="X48" s="98"/>
      <c r="Y48" s="98"/>
      <c r="Z48" s="98"/>
      <c r="AA48" s="98"/>
      <c r="AB48" s="98"/>
      <c r="AC48" s="98"/>
      <c r="AD48" s="98"/>
      <c r="AE48" s="98"/>
      <c r="AF48" s="98"/>
      <c r="AG48" s="98"/>
      <c r="AH48" s="98"/>
      <c r="AI48" s="98"/>
      <c r="AJ48" s="98"/>
      <c r="AK48" s="98"/>
      <c r="AL48" s="98"/>
      <c r="AM48" s="98"/>
    </row>
    <row r="49" spans="2:39" ht="15.75" x14ac:dyDescent="0.25">
      <c r="B49" s="17" t="s">
        <v>17</v>
      </c>
      <c r="C49" s="4" t="s">
        <v>44</v>
      </c>
      <c r="D49" s="4"/>
      <c r="E49" s="4"/>
      <c r="F49" s="4"/>
      <c r="G49" s="4"/>
      <c r="H49" s="4"/>
      <c r="I49" s="4"/>
      <c r="R49" s="98"/>
      <c r="S49" s="98"/>
      <c r="T49" s="183"/>
      <c r="U49" s="183"/>
      <c r="V49" s="99"/>
      <c r="W49" s="97"/>
      <c r="X49" s="97"/>
      <c r="Y49" s="97"/>
      <c r="Z49" s="97"/>
      <c r="AA49" s="97"/>
      <c r="AB49" s="97"/>
      <c r="AC49" s="98"/>
      <c r="AD49" s="183"/>
      <c r="AE49" s="183"/>
      <c r="AF49" s="99"/>
      <c r="AG49" s="97"/>
      <c r="AH49" s="97"/>
      <c r="AI49" s="97"/>
      <c r="AJ49" s="97"/>
      <c r="AK49" s="97"/>
      <c r="AL49" s="97"/>
      <c r="AM49" s="98"/>
    </row>
    <row r="50" spans="2:39" ht="15.75" x14ac:dyDescent="0.25">
      <c r="B50" s="19" t="s">
        <v>49</v>
      </c>
      <c r="C50" s="4" t="s">
        <v>51</v>
      </c>
      <c r="D50" s="4"/>
      <c r="E50" s="4"/>
      <c r="F50" s="4"/>
      <c r="G50" s="4"/>
      <c r="H50" s="4"/>
      <c r="I50" s="4"/>
      <c r="R50" s="98"/>
      <c r="S50" s="100"/>
      <c r="T50" s="101"/>
      <c r="U50" s="101"/>
      <c r="V50" s="91"/>
      <c r="W50" s="91"/>
      <c r="X50" s="91"/>
      <c r="Y50" s="91"/>
      <c r="Z50" s="91"/>
      <c r="AA50" s="91"/>
      <c r="AB50" s="91"/>
      <c r="AC50" s="100"/>
      <c r="AD50" s="101"/>
      <c r="AE50" s="101"/>
      <c r="AF50" s="91"/>
      <c r="AG50" s="91"/>
      <c r="AH50" s="91"/>
      <c r="AI50" s="91"/>
      <c r="AJ50" s="91"/>
      <c r="AK50" s="91"/>
      <c r="AL50" s="91"/>
      <c r="AM50" s="98"/>
    </row>
    <row r="51" spans="2:39" x14ac:dyDescent="0.2">
      <c r="B51" s="19" t="s">
        <v>50</v>
      </c>
      <c r="C51" s="4" t="s">
        <v>52</v>
      </c>
      <c r="D51" s="4"/>
      <c r="E51" s="4"/>
      <c r="F51" s="4"/>
      <c r="G51" s="4"/>
      <c r="H51" s="4"/>
      <c r="I51" s="4"/>
      <c r="R51" s="98"/>
      <c r="S51" s="98"/>
      <c r="T51" s="101"/>
      <c r="U51" s="102"/>
      <c r="V51" s="91"/>
      <c r="W51" s="91"/>
      <c r="X51" s="91"/>
      <c r="Y51" s="91"/>
      <c r="Z51" s="91"/>
      <c r="AA51" s="91"/>
      <c r="AB51" s="91"/>
      <c r="AC51" s="98"/>
      <c r="AD51" s="101"/>
      <c r="AE51" s="102"/>
      <c r="AF51" s="91"/>
      <c r="AG51" s="91"/>
      <c r="AH51" s="91"/>
      <c r="AI51" s="91"/>
      <c r="AJ51" s="91"/>
      <c r="AK51" s="91"/>
      <c r="AL51" s="91"/>
      <c r="AM51" s="98"/>
    </row>
    <row r="52" spans="2:39" x14ac:dyDescent="0.2">
      <c r="B52" s="17"/>
      <c r="C52" s="4"/>
      <c r="D52" s="4"/>
      <c r="E52" s="4"/>
      <c r="F52" s="4"/>
      <c r="G52" s="4"/>
      <c r="H52" s="4"/>
      <c r="I52" s="4"/>
      <c r="R52" s="98"/>
      <c r="S52" s="98"/>
      <c r="T52" s="98"/>
      <c r="U52" s="98"/>
      <c r="V52" s="98"/>
      <c r="W52" s="98"/>
      <c r="X52" s="98"/>
      <c r="Y52" s="98"/>
      <c r="Z52" s="103"/>
      <c r="AA52" s="98"/>
      <c r="AB52" s="98"/>
      <c r="AC52" s="98"/>
      <c r="AD52" s="98"/>
      <c r="AE52" s="98"/>
      <c r="AF52" s="98"/>
      <c r="AG52" s="98"/>
      <c r="AH52" s="98"/>
      <c r="AI52" s="98"/>
      <c r="AJ52" s="103"/>
      <c r="AK52" s="98"/>
      <c r="AL52" s="98"/>
      <c r="AM52" s="98"/>
    </row>
    <row r="53" spans="2:39" x14ac:dyDescent="0.2">
      <c r="B53" s="17" t="s">
        <v>19</v>
      </c>
      <c r="C53" s="4" t="s">
        <v>20</v>
      </c>
      <c r="D53" s="4"/>
      <c r="E53" s="4"/>
      <c r="F53" s="4"/>
      <c r="G53" s="4"/>
      <c r="H53" s="4"/>
      <c r="I53" s="4"/>
      <c r="R53" s="98"/>
      <c r="S53" s="98"/>
      <c r="T53" s="106"/>
      <c r="U53" s="93"/>
      <c r="V53" s="107"/>
      <c r="W53" s="107"/>
      <c r="X53" s="107"/>
      <c r="Y53" s="107"/>
      <c r="Z53" s="107"/>
      <c r="AA53" s="107"/>
      <c r="AB53" s="107"/>
      <c r="AC53" s="98"/>
      <c r="AD53" s="106"/>
      <c r="AE53" s="93"/>
      <c r="AF53" s="107"/>
      <c r="AG53" s="107"/>
      <c r="AH53" s="107"/>
      <c r="AI53" s="107"/>
      <c r="AJ53" s="107"/>
      <c r="AK53" s="107"/>
      <c r="AL53" s="107"/>
      <c r="AM53" s="98"/>
    </row>
    <row r="54" spans="2:39" x14ac:dyDescent="0.2">
      <c r="B54" s="17"/>
      <c r="C54" s="4" t="s">
        <v>48</v>
      </c>
      <c r="D54" s="4"/>
      <c r="E54" s="4"/>
      <c r="F54" s="4"/>
      <c r="G54" s="4"/>
      <c r="H54" s="4"/>
      <c r="I54" s="4"/>
      <c r="R54" s="98"/>
      <c r="S54" s="98"/>
      <c r="T54" s="106"/>
      <c r="U54" s="93"/>
      <c r="V54" s="107"/>
      <c r="W54" s="107"/>
      <c r="X54" s="107"/>
      <c r="Y54" s="107"/>
      <c r="Z54" s="107"/>
      <c r="AA54" s="107"/>
      <c r="AB54" s="107"/>
      <c r="AC54" s="98"/>
      <c r="AD54" s="106"/>
      <c r="AE54" s="93"/>
      <c r="AF54" s="107"/>
      <c r="AG54" s="107"/>
      <c r="AH54" s="107"/>
      <c r="AI54" s="107"/>
      <c r="AJ54" s="107"/>
      <c r="AK54" s="107"/>
      <c r="AL54" s="107"/>
      <c r="AM54" s="98"/>
    </row>
    <row r="55" spans="2:39" x14ac:dyDescent="0.2">
      <c r="B55" s="17"/>
      <c r="C55" s="4" t="s">
        <v>45</v>
      </c>
      <c r="R55" s="98"/>
      <c r="S55" s="98"/>
      <c r="T55" s="106"/>
      <c r="U55" s="93"/>
      <c r="V55" s="107"/>
      <c r="W55" s="107"/>
      <c r="X55" s="107"/>
      <c r="Y55" s="107"/>
      <c r="Z55" s="107"/>
      <c r="AA55" s="107"/>
      <c r="AB55" s="107"/>
      <c r="AC55" s="98"/>
      <c r="AD55" s="106"/>
      <c r="AE55" s="93"/>
      <c r="AF55" s="107"/>
      <c r="AG55" s="107"/>
      <c r="AH55" s="107"/>
      <c r="AI55" s="107"/>
      <c r="AJ55" s="107"/>
      <c r="AK55" s="107"/>
      <c r="AL55" s="107"/>
      <c r="AM55" s="98"/>
    </row>
    <row r="56" spans="2:39" ht="13.5" thickBot="1" x14ac:dyDescent="0.25">
      <c r="B56" s="17"/>
      <c r="C56" s="4"/>
      <c r="R56" s="98"/>
      <c r="S56" s="98"/>
      <c r="T56" s="106"/>
      <c r="U56" s="93"/>
      <c r="V56" s="107"/>
      <c r="W56" s="107"/>
      <c r="X56" s="107"/>
      <c r="Y56" s="107"/>
      <c r="Z56" s="107"/>
      <c r="AA56" s="107"/>
      <c r="AB56" s="107"/>
      <c r="AC56" s="98"/>
      <c r="AD56" s="106"/>
      <c r="AE56" s="93"/>
      <c r="AF56" s="107"/>
      <c r="AG56" s="107"/>
      <c r="AH56" s="107"/>
      <c r="AI56" s="107"/>
      <c r="AJ56" s="107"/>
      <c r="AK56" s="107"/>
      <c r="AL56" s="107"/>
      <c r="AM56" s="98"/>
    </row>
    <row r="57" spans="2:39" x14ac:dyDescent="0.2">
      <c r="B57" s="20" t="s">
        <v>53</v>
      </c>
      <c r="C57" s="10" t="s">
        <v>26</v>
      </c>
      <c r="D57" s="11" t="s">
        <v>21</v>
      </c>
      <c r="E57" s="11" t="s">
        <v>22</v>
      </c>
      <c r="F57" s="11" t="s">
        <v>23</v>
      </c>
      <c r="G57" s="11" t="s">
        <v>24</v>
      </c>
      <c r="H57" s="11" t="s">
        <v>25</v>
      </c>
      <c r="I57" s="12" t="s">
        <v>28</v>
      </c>
      <c r="R57" s="98"/>
      <c r="S57" s="98"/>
      <c r="T57" s="106"/>
      <c r="U57" s="93"/>
      <c r="V57" s="107"/>
      <c r="W57" s="107"/>
      <c r="X57" s="107"/>
      <c r="Y57" s="107"/>
      <c r="Z57" s="107"/>
      <c r="AA57" s="107"/>
      <c r="AB57" s="107"/>
      <c r="AC57" s="98"/>
      <c r="AD57" s="106"/>
      <c r="AE57" s="93"/>
      <c r="AF57" s="107"/>
      <c r="AG57" s="107"/>
      <c r="AH57" s="107"/>
      <c r="AI57" s="107"/>
      <c r="AJ57" s="107"/>
      <c r="AK57" s="107"/>
      <c r="AL57" s="107"/>
      <c r="AM57" s="98"/>
    </row>
    <row r="58" spans="2:39" ht="13.5" thickBot="1" x14ac:dyDescent="0.25">
      <c r="B58" s="17"/>
      <c r="C58" s="15" t="s">
        <v>27</v>
      </c>
      <c r="D58" s="13">
        <v>13</v>
      </c>
      <c r="E58" s="13">
        <v>13</v>
      </c>
      <c r="F58" s="13">
        <v>6</v>
      </c>
      <c r="G58" s="13">
        <v>5</v>
      </c>
      <c r="H58" s="13">
        <v>13</v>
      </c>
      <c r="I58" s="14">
        <f>SUM(D58:H58)</f>
        <v>50</v>
      </c>
      <c r="R58" s="98"/>
      <c r="S58" s="98"/>
      <c r="T58" s="106"/>
      <c r="U58" s="93"/>
      <c r="V58" s="107"/>
      <c r="W58" s="107"/>
      <c r="X58" s="107"/>
      <c r="Y58" s="107"/>
      <c r="Z58" s="107"/>
      <c r="AA58" s="107"/>
      <c r="AB58" s="107"/>
      <c r="AC58" s="98"/>
      <c r="AD58" s="106"/>
      <c r="AE58" s="93"/>
      <c r="AF58" s="107"/>
      <c r="AG58" s="107"/>
      <c r="AH58" s="107"/>
      <c r="AI58" s="107"/>
      <c r="AJ58" s="107"/>
      <c r="AK58" s="107"/>
      <c r="AL58" s="107"/>
      <c r="AM58" s="98"/>
    </row>
    <row r="59" spans="2:39" x14ac:dyDescent="0.2">
      <c r="B59" s="17"/>
      <c r="R59" s="98"/>
      <c r="S59" s="98"/>
      <c r="T59" s="106"/>
      <c r="U59" s="93"/>
      <c r="V59" s="107"/>
      <c r="W59" s="107"/>
      <c r="X59" s="107"/>
      <c r="Y59" s="107"/>
      <c r="Z59" s="107"/>
      <c r="AA59" s="107"/>
      <c r="AB59" s="107"/>
      <c r="AC59" s="98"/>
      <c r="AD59" s="106"/>
      <c r="AE59" s="93"/>
      <c r="AF59" s="107"/>
      <c r="AG59" s="107"/>
      <c r="AH59" s="107"/>
      <c r="AI59" s="107"/>
      <c r="AJ59" s="107"/>
      <c r="AK59" s="107"/>
      <c r="AL59" s="107"/>
      <c r="AM59" s="98"/>
    </row>
    <row r="60" spans="2:39" x14ac:dyDescent="0.2">
      <c r="B60" s="17" t="s">
        <v>29</v>
      </c>
      <c r="C60" s="4" t="s">
        <v>31</v>
      </c>
      <c r="R60" s="98"/>
      <c r="S60" s="98"/>
      <c r="T60" s="106"/>
      <c r="U60" s="93"/>
      <c r="V60" s="107"/>
      <c r="W60" s="107"/>
      <c r="X60" s="107"/>
      <c r="Y60" s="107"/>
      <c r="Z60" s="107"/>
      <c r="AA60" s="107"/>
      <c r="AB60" s="107"/>
      <c r="AC60" s="98"/>
      <c r="AD60" s="106"/>
      <c r="AE60" s="93"/>
      <c r="AF60" s="107"/>
      <c r="AG60" s="107"/>
      <c r="AH60" s="107"/>
      <c r="AI60" s="107"/>
      <c r="AJ60" s="107"/>
      <c r="AK60" s="107"/>
      <c r="AL60" s="107"/>
      <c r="AM60" s="98"/>
    </row>
    <row r="61" spans="2:39" x14ac:dyDescent="0.2">
      <c r="B61" s="17" t="s">
        <v>30</v>
      </c>
      <c r="C61" s="4" t="s">
        <v>32</v>
      </c>
      <c r="R61" s="98"/>
      <c r="S61" s="98"/>
      <c r="T61" s="106"/>
      <c r="U61" s="93"/>
      <c r="V61" s="107"/>
      <c r="W61" s="107"/>
      <c r="X61" s="107"/>
      <c r="Y61" s="107"/>
      <c r="Z61" s="107"/>
      <c r="AA61" s="107"/>
      <c r="AB61" s="107"/>
      <c r="AC61" s="98"/>
      <c r="AD61" s="106"/>
      <c r="AE61" s="93"/>
      <c r="AF61" s="107"/>
      <c r="AG61" s="107"/>
      <c r="AH61" s="107"/>
      <c r="AI61" s="107"/>
      <c r="AJ61" s="107"/>
      <c r="AK61" s="107"/>
      <c r="AL61" s="107"/>
      <c r="AM61" s="98"/>
    </row>
    <row r="62" spans="2:39" x14ac:dyDescent="0.2">
      <c r="B62" s="17"/>
      <c r="R62" s="98"/>
      <c r="S62" s="98"/>
      <c r="T62" s="106"/>
      <c r="U62" s="108"/>
      <c r="V62" s="107"/>
      <c r="W62" s="107"/>
      <c r="X62" s="107"/>
      <c r="Y62" s="107"/>
      <c r="Z62" s="107"/>
      <c r="AA62" s="107"/>
      <c r="AB62" s="107"/>
      <c r="AC62" s="98"/>
      <c r="AD62" s="106"/>
      <c r="AE62" s="108"/>
      <c r="AF62" s="107"/>
      <c r="AG62" s="107"/>
      <c r="AH62" s="107"/>
      <c r="AI62" s="107"/>
      <c r="AJ62" s="107"/>
      <c r="AK62" s="107"/>
      <c r="AL62" s="107"/>
      <c r="AM62" s="98"/>
    </row>
    <row r="63" spans="2:39" x14ac:dyDescent="0.2">
      <c r="B63" s="20" t="s">
        <v>53</v>
      </c>
      <c r="C63" s="6" t="s">
        <v>26</v>
      </c>
      <c r="D63" s="6" t="s">
        <v>21</v>
      </c>
      <c r="E63" s="6" t="s">
        <v>22</v>
      </c>
      <c r="F63" s="6" t="s">
        <v>23</v>
      </c>
      <c r="G63" s="6" t="s">
        <v>24</v>
      </c>
      <c r="H63" s="6" t="s">
        <v>25</v>
      </c>
      <c r="I63" s="8" t="s">
        <v>28</v>
      </c>
      <c r="R63" s="98"/>
      <c r="S63" s="98"/>
      <c r="T63" s="98"/>
      <c r="U63" s="109"/>
      <c r="V63" s="110"/>
      <c r="W63" s="110"/>
      <c r="X63" s="110"/>
      <c r="Y63" s="110"/>
      <c r="Z63" s="110"/>
      <c r="AA63" s="111"/>
      <c r="AB63" s="111"/>
      <c r="AC63" s="98"/>
      <c r="AD63" s="98"/>
      <c r="AE63" s="109"/>
      <c r="AF63" s="110"/>
      <c r="AG63" s="110"/>
      <c r="AH63" s="110"/>
      <c r="AI63" s="110"/>
      <c r="AJ63" s="110"/>
      <c r="AK63" s="111"/>
      <c r="AL63" s="111"/>
      <c r="AM63" s="98"/>
    </row>
    <row r="64" spans="2:39" x14ac:dyDescent="0.2">
      <c r="B64" s="17"/>
      <c r="C64" s="6" t="s">
        <v>27</v>
      </c>
      <c r="D64" s="5">
        <v>13</v>
      </c>
      <c r="E64" s="5">
        <v>13</v>
      </c>
      <c r="F64" s="5">
        <v>6</v>
      </c>
      <c r="G64" s="5">
        <v>5</v>
      </c>
      <c r="H64" s="5">
        <v>13</v>
      </c>
      <c r="I64" s="9">
        <f>SUM(D64:H64)</f>
        <v>50</v>
      </c>
      <c r="R64" s="98"/>
      <c r="S64" s="98"/>
      <c r="T64" s="98"/>
      <c r="U64" s="98"/>
      <c r="V64" s="98"/>
      <c r="W64" s="98"/>
      <c r="X64" s="98"/>
      <c r="Y64" s="98"/>
      <c r="Z64" s="98"/>
      <c r="AA64" s="98"/>
      <c r="AB64" s="98"/>
      <c r="AC64" s="98"/>
      <c r="AD64" s="98"/>
      <c r="AE64" s="98"/>
      <c r="AF64" s="98"/>
      <c r="AG64" s="98"/>
      <c r="AH64" s="98"/>
      <c r="AI64" s="98"/>
      <c r="AJ64" s="98"/>
      <c r="AK64" s="98"/>
      <c r="AL64" s="98"/>
      <c r="AM64" s="98"/>
    </row>
    <row r="65" spans="2:39" ht="15.75" x14ac:dyDescent="0.25">
      <c r="B65" s="17"/>
      <c r="C65" s="6" t="s">
        <v>33</v>
      </c>
      <c r="D65" s="5">
        <v>45</v>
      </c>
      <c r="E65" s="5">
        <v>45</v>
      </c>
      <c r="F65" s="5">
        <v>90</v>
      </c>
      <c r="G65" s="5">
        <v>180</v>
      </c>
      <c r="H65" s="5">
        <v>45</v>
      </c>
      <c r="I65" s="9">
        <f>SUM(D65:H65)</f>
        <v>405</v>
      </c>
      <c r="R65" s="98"/>
      <c r="S65" s="98"/>
      <c r="T65" s="183"/>
      <c r="U65" s="183"/>
      <c r="V65" s="99"/>
      <c r="W65" s="97"/>
      <c r="X65" s="97"/>
      <c r="Y65" s="97"/>
      <c r="Z65" s="97"/>
      <c r="AA65" s="97"/>
      <c r="AB65" s="97"/>
      <c r="AC65" s="98"/>
      <c r="AD65" s="183"/>
      <c r="AE65" s="183"/>
      <c r="AF65" s="99"/>
      <c r="AG65" s="97"/>
      <c r="AH65" s="97"/>
      <c r="AI65" s="97"/>
      <c r="AJ65" s="97"/>
      <c r="AK65" s="97"/>
      <c r="AL65" s="97"/>
      <c r="AM65" s="98"/>
    </row>
    <row r="66" spans="2:39" x14ac:dyDescent="0.2">
      <c r="B66" s="17"/>
      <c r="C66" s="6" t="s">
        <v>37</v>
      </c>
      <c r="D66" s="6">
        <f>D64*D65/60</f>
        <v>9.75</v>
      </c>
      <c r="E66" s="6">
        <f>E64*E65/60</f>
        <v>9.75</v>
      </c>
      <c r="F66" s="6">
        <f>F64*F65/60</f>
        <v>9</v>
      </c>
      <c r="G66" s="6">
        <f>G64*G65/60</f>
        <v>15</v>
      </c>
      <c r="H66" s="6">
        <f>H64*H65/60</f>
        <v>9.75</v>
      </c>
      <c r="I66" s="7">
        <f>SUM(D66:H66)</f>
        <v>53.25</v>
      </c>
      <c r="R66" s="98"/>
      <c r="S66" s="98"/>
      <c r="T66" s="101"/>
      <c r="U66" s="101"/>
      <c r="V66" s="91"/>
      <c r="W66" s="91"/>
      <c r="X66" s="91"/>
      <c r="Y66" s="91"/>
      <c r="Z66" s="91"/>
      <c r="AA66" s="91"/>
      <c r="AB66" s="91"/>
      <c r="AC66" s="98"/>
      <c r="AD66" s="101"/>
      <c r="AE66" s="101"/>
      <c r="AF66" s="91"/>
      <c r="AG66" s="91"/>
      <c r="AH66" s="91"/>
      <c r="AI66" s="91"/>
      <c r="AJ66" s="91"/>
      <c r="AK66" s="91"/>
      <c r="AL66" s="91"/>
      <c r="AM66" s="98"/>
    </row>
    <row r="67" spans="2:39" ht="15.75" x14ac:dyDescent="0.25">
      <c r="B67" s="17"/>
      <c r="C67" s="159" t="s">
        <v>38</v>
      </c>
      <c r="D67" s="159"/>
      <c r="E67" s="159"/>
      <c r="F67" s="159"/>
      <c r="G67" s="159"/>
      <c r="H67" s="159"/>
      <c r="I67" s="159"/>
      <c r="R67" s="98"/>
      <c r="S67" s="100"/>
      <c r="T67" s="101"/>
      <c r="U67" s="102"/>
      <c r="V67" s="91"/>
      <c r="W67" s="91"/>
      <c r="X67" s="91"/>
      <c r="Y67" s="91"/>
      <c r="Z67" s="91"/>
      <c r="AA67" s="91"/>
      <c r="AB67" s="91"/>
      <c r="AC67" s="100"/>
      <c r="AD67" s="101"/>
      <c r="AE67" s="102"/>
      <c r="AF67" s="91"/>
      <c r="AG67" s="91"/>
      <c r="AH67" s="91"/>
      <c r="AI67" s="91"/>
      <c r="AJ67" s="91"/>
      <c r="AK67" s="91"/>
      <c r="AL67" s="91"/>
      <c r="AM67" s="98"/>
    </row>
    <row r="68" spans="2:39" x14ac:dyDescent="0.2">
      <c r="B68" s="17"/>
      <c r="R68" s="98"/>
      <c r="S68" s="98"/>
      <c r="T68" s="98"/>
      <c r="U68" s="98"/>
      <c r="V68" s="98"/>
      <c r="W68" s="98"/>
      <c r="X68" s="98"/>
      <c r="Y68" s="98"/>
      <c r="Z68" s="103"/>
      <c r="AA68" s="98"/>
      <c r="AB68" s="98"/>
      <c r="AC68" s="98"/>
      <c r="AD68" s="98"/>
      <c r="AE68" s="98"/>
      <c r="AF68" s="98"/>
      <c r="AG68" s="98"/>
      <c r="AH68" s="98"/>
      <c r="AI68" s="98"/>
      <c r="AJ68" s="103"/>
      <c r="AK68" s="98"/>
      <c r="AL68" s="98"/>
      <c r="AM68" s="98"/>
    </row>
    <row r="69" spans="2:39" x14ac:dyDescent="0.2">
      <c r="B69" s="17" t="s">
        <v>102</v>
      </c>
      <c r="C69" s="4" t="s">
        <v>39</v>
      </c>
      <c r="R69" s="98"/>
      <c r="S69" s="98"/>
      <c r="T69" s="106"/>
      <c r="U69" s="93"/>
      <c r="V69" s="107"/>
      <c r="W69" s="107"/>
      <c r="X69" s="107"/>
      <c r="Y69" s="107"/>
      <c r="Z69" s="107"/>
      <c r="AA69" s="107"/>
      <c r="AB69" s="107"/>
      <c r="AC69" s="98"/>
      <c r="AD69" s="106"/>
      <c r="AE69" s="93"/>
      <c r="AF69" s="107"/>
      <c r="AG69" s="107"/>
      <c r="AH69" s="107"/>
      <c r="AI69" s="107"/>
      <c r="AJ69" s="107"/>
      <c r="AK69" s="107"/>
      <c r="AL69" s="107"/>
      <c r="AM69" s="98"/>
    </row>
    <row r="70" spans="2:39" x14ac:dyDescent="0.2">
      <c r="C70" s="4" t="s">
        <v>126</v>
      </c>
      <c r="R70" s="98"/>
      <c r="S70" s="98"/>
      <c r="T70" s="106"/>
      <c r="U70" s="93"/>
      <c r="V70" s="107"/>
      <c r="W70" s="107"/>
      <c r="X70" s="107"/>
      <c r="Y70" s="107"/>
      <c r="Z70" s="107"/>
      <c r="AA70" s="107"/>
      <c r="AB70" s="107"/>
      <c r="AC70" s="98"/>
      <c r="AD70" s="106"/>
      <c r="AE70" s="93"/>
      <c r="AF70" s="107"/>
      <c r="AG70" s="107"/>
      <c r="AH70" s="107"/>
      <c r="AI70" s="107"/>
      <c r="AJ70" s="107"/>
      <c r="AK70" s="107"/>
      <c r="AL70" s="107"/>
      <c r="AM70" s="98"/>
    </row>
    <row r="71" spans="2:39" x14ac:dyDescent="0.2">
      <c r="B71" s="29" t="s">
        <v>124</v>
      </c>
      <c r="C71" s="4" t="s">
        <v>104</v>
      </c>
      <c r="R71" s="98"/>
      <c r="S71" s="98"/>
      <c r="T71" s="106"/>
      <c r="U71" s="93"/>
      <c r="V71" s="107"/>
      <c r="W71" s="107"/>
      <c r="X71" s="107"/>
      <c r="Y71" s="107"/>
      <c r="Z71" s="107"/>
      <c r="AA71" s="107"/>
      <c r="AB71" s="107"/>
      <c r="AC71" s="98"/>
      <c r="AD71" s="106"/>
      <c r="AE71" s="93"/>
      <c r="AF71" s="107"/>
      <c r="AG71" s="107"/>
      <c r="AH71" s="107"/>
      <c r="AI71" s="107"/>
      <c r="AJ71" s="107"/>
      <c r="AK71" s="107"/>
      <c r="AL71" s="107"/>
      <c r="AM71" s="98"/>
    </row>
    <row r="72" spans="2:39" x14ac:dyDescent="0.2">
      <c r="B72" s="82" t="s">
        <v>125</v>
      </c>
      <c r="C72" s="4" t="s">
        <v>123</v>
      </c>
      <c r="R72" s="98"/>
      <c r="S72" s="98"/>
      <c r="T72" s="106"/>
      <c r="U72" s="93"/>
      <c r="V72" s="107"/>
      <c r="W72" s="107"/>
      <c r="X72" s="107"/>
      <c r="Y72" s="107"/>
      <c r="Z72" s="107"/>
      <c r="AA72" s="107"/>
      <c r="AB72" s="107"/>
      <c r="AC72" s="98"/>
      <c r="AD72" s="106"/>
      <c r="AE72" s="93"/>
      <c r="AF72" s="107"/>
      <c r="AG72" s="107"/>
      <c r="AH72" s="107"/>
      <c r="AI72" s="107"/>
      <c r="AJ72" s="107"/>
      <c r="AK72" s="107"/>
      <c r="AL72" s="107"/>
      <c r="AM72" s="98"/>
    </row>
    <row r="73" spans="2:39" x14ac:dyDescent="0.2">
      <c r="B73" s="29" t="s">
        <v>122</v>
      </c>
      <c r="R73" s="98"/>
      <c r="S73" s="98"/>
      <c r="T73" s="106"/>
      <c r="U73" s="93"/>
      <c r="V73" s="107"/>
      <c r="W73" s="107"/>
      <c r="X73" s="107"/>
      <c r="Y73" s="107"/>
      <c r="Z73" s="107"/>
      <c r="AA73" s="107"/>
      <c r="AB73" s="107"/>
      <c r="AC73" s="98"/>
      <c r="AD73" s="106"/>
      <c r="AE73" s="93"/>
      <c r="AF73" s="107"/>
      <c r="AG73" s="107"/>
      <c r="AH73" s="107"/>
      <c r="AI73" s="107"/>
      <c r="AJ73" s="107"/>
      <c r="AK73" s="107"/>
      <c r="AL73" s="107"/>
      <c r="AM73" s="98"/>
    </row>
    <row r="74" spans="2:39" x14ac:dyDescent="0.2">
      <c r="C74" s="182"/>
      <c r="D74" s="182"/>
      <c r="E74" s="182"/>
      <c r="F74" s="182"/>
      <c r="G74" s="182"/>
      <c r="H74" s="182"/>
      <c r="I74" s="182"/>
      <c r="R74" s="98"/>
      <c r="S74" s="98"/>
      <c r="T74" s="106"/>
      <c r="U74" s="93"/>
      <c r="V74" s="107"/>
      <c r="W74" s="107"/>
      <c r="X74" s="107"/>
      <c r="Y74" s="107"/>
      <c r="Z74" s="107"/>
      <c r="AA74" s="107"/>
      <c r="AB74" s="107"/>
      <c r="AC74" s="98"/>
      <c r="AD74" s="106"/>
      <c r="AE74" s="93"/>
      <c r="AF74" s="107"/>
      <c r="AG74" s="107"/>
      <c r="AH74" s="107"/>
      <c r="AI74" s="107"/>
      <c r="AJ74" s="107"/>
      <c r="AK74" s="107"/>
      <c r="AL74" s="107"/>
      <c r="AM74" s="98"/>
    </row>
    <row r="75" spans="2:39" x14ac:dyDescent="0.2">
      <c r="R75" s="98"/>
      <c r="S75" s="98"/>
      <c r="T75" s="106"/>
      <c r="U75" s="93"/>
      <c r="V75" s="107"/>
      <c r="W75" s="107"/>
      <c r="X75" s="107"/>
      <c r="Y75" s="107"/>
      <c r="Z75" s="107"/>
      <c r="AA75" s="107"/>
      <c r="AB75" s="107"/>
      <c r="AC75" s="98"/>
      <c r="AD75" s="106"/>
      <c r="AE75" s="93"/>
      <c r="AF75" s="107"/>
      <c r="AG75" s="107"/>
      <c r="AH75" s="107"/>
      <c r="AI75" s="107"/>
      <c r="AJ75" s="107"/>
      <c r="AK75" s="107"/>
      <c r="AL75" s="107"/>
      <c r="AM75" s="98"/>
    </row>
    <row r="76" spans="2:39" x14ac:dyDescent="0.2">
      <c r="B76" s="17" t="s">
        <v>103</v>
      </c>
      <c r="C76" s="4" t="s">
        <v>106</v>
      </c>
      <c r="R76" s="98"/>
      <c r="S76" s="98"/>
      <c r="T76" s="106"/>
      <c r="U76" s="93"/>
      <c r="V76" s="107"/>
      <c r="W76" s="107"/>
      <c r="X76" s="107"/>
      <c r="Y76" s="107"/>
      <c r="Z76" s="107"/>
      <c r="AA76" s="107"/>
      <c r="AB76" s="107"/>
      <c r="AC76" s="98"/>
      <c r="AD76" s="106"/>
      <c r="AE76" s="93"/>
      <c r="AF76" s="107"/>
      <c r="AG76" s="107"/>
      <c r="AH76" s="107"/>
      <c r="AI76" s="107"/>
      <c r="AJ76" s="107"/>
      <c r="AK76" s="107"/>
      <c r="AL76" s="107"/>
      <c r="AM76" s="98"/>
    </row>
    <row r="77" spans="2:39" x14ac:dyDescent="0.2">
      <c r="C77" s="160" t="s">
        <v>105</v>
      </c>
      <c r="D77" s="160"/>
      <c r="E77" s="160"/>
      <c r="F77" s="160"/>
      <c r="G77" s="160"/>
      <c r="H77" s="160"/>
      <c r="I77" s="160"/>
      <c r="R77" s="98"/>
      <c r="S77" s="98"/>
      <c r="T77" s="106"/>
      <c r="U77" s="93"/>
      <c r="V77" s="107"/>
      <c r="W77" s="107"/>
      <c r="X77" s="107"/>
      <c r="Y77" s="107"/>
      <c r="Z77" s="107"/>
      <c r="AA77" s="107"/>
      <c r="AB77" s="107"/>
      <c r="AC77" s="98"/>
      <c r="AD77" s="106"/>
      <c r="AE77" s="93"/>
      <c r="AF77" s="107"/>
      <c r="AG77" s="107"/>
      <c r="AH77" s="107"/>
      <c r="AI77" s="107"/>
      <c r="AJ77" s="107"/>
      <c r="AK77" s="107"/>
      <c r="AL77" s="107"/>
      <c r="AM77" s="98"/>
    </row>
    <row r="78" spans="2:39" x14ac:dyDescent="0.2">
      <c r="B78" s="29" t="s">
        <v>124</v>
      </c>
      <c r="C78" s="4" t="s">
        <v>107</v>
      </c>
      <c r="D78" s="59"/>
      <c r="E78" s="59"/>
      <c r="F78" s="59"/>
      <c r="G78" s="59"/>
      <c r="H78" s="59"/>
      <c r="I78" s="59"/>
      <c r="R78" s="98"/>
      <c r="S78" s="98"/>
      <c r="T78" s="106"/>
      <c r="U78" s="108"/>
      <c r="V78" s="107"/>
      <c r="W78" s="107"/>
      <c r="X78" s="107"/>
      <c r="Y78" s="107"/>
      <c r="Z78" s="107"/>
      <c r="AA78" s="107"/>
      <c r="AB78" s="107"/>
      <c r="AC78" s="98"/>
      <c r="AD78" s="106"/>
      <c r="AE78" s="108"/>
      <c r="AF78" s="107"/>
      <c r="AG78" s="107"/>
      <c r="AH78" s="107"/>
      <c r="AI78" s="107"/>
      <c r="AJ78" s="107"/>
      <c r="AK78" s="107"/>
      <c r="AL78" s="107"/>
      <c r="AM78" s="98"/>
    </row>
    <row r="79" spans="2:39" x14ac:dyDescent="0.2">
      <c r="B79" s="82" t="s">
        <v>125</v>
      </c>
      <c r="C79" s="4" t="s">
        <v>109</v>
      </c>
      <c r="R79" s="98"/>
      <c r="S79" s="98"/>
      <c r="T79" s="98"/>
      <c r="U79" s="109"/>
      <c r="V79" s="110"/>
      <c r="W79" s="110"/>
      <c r="X79" s="110"/>
      <c r="Y79" s="110"/>
      <c r="Z79" s="110"/>
      <c r="AA79" s="111"/>
      <c r="AB79" s="111"/>
      <c r="AC79" s="98"/>
      <c r="AD79" s="98"/>
      <c r="AE79" s="109"/>
      <c r="AF79" s="110"/>
      <c r="AG79" s="110"/>
      <c r="AH79" s="110"/>
      <c r="AI79" s="110"/>
      <c r="AJ79" s="110"/>
      <c r="AK79" s="111"/>
      <c r="AL79" s="111"/>
      <c r="AM79" s="98"/>
    </row>
    <row r="80" spans="2:39" x14ac:dyDescent="0.2">
      <c r="B80" s="29" t="s">
        <v>122</v>
      </c>
      <c r="C80" s="4" t="s">
        <v>108</v>
      </c>
      <c r="R80" s="98"/>
      <c r="S80" s="98"/>
      <c r="T80" s="98"/>
      <c r="U80" s="98"/>
      <c r="V80" s="98"/>
      <c r="W80" s="98"/>
      <c r="X80" s="98"/>
      <c r="Y80" s="98"/>
      <c r="Z80" s="98"/>
      <c r="AA80" s="98"/>
      <c r="AB80" s="98"/>
      <c r="AC80" s="98"/>
      <c r="AD80" s="98"/>
      <c r="AE80" s="98"/>
      <c r="AF80" s="98"/>
      <c r="AG80" s="98"/>
      <c r="AH80" s="98"/>
      <c r="AI80" s="98"/>
      <c r="AJ80" s="98"/>
      <c r="AK80" s="98"/>
      <c r="AL80" s="98"/>
      <c r="AM80" s="98"/>
    </row>
    <row r="81" spans="2:39" ht="15.75" x14ac:dyDescent="0.25">
      <c r="R81" s="98"/>
      <c r="S81" s="98"/>
      <c r="T81" s="183"/>
      <c r="U81" s="183"/>
      <c r="V81" s="99"/>
      <c r="W81" s="97"/>
      <c r="X81" s="97"/>
      <c r="Y81" s="97"/>
      <c r="Z81" s="97"/>
      <c r="AA81" s="97"/>
      <c r="AB81" s="97"/>
      <c r="AC81" s="98"/>
      <c r="AD81" s="183"/>
      <c r="AE81" s="183"/>
      <c r="AF81" s="99"/>
      <c r="AG81" s="97"/>
      <c r="AH81" s="97"/>
      <c r="AI81" s="97"/>
      <c r="AJ81" s="97"/>
      <c r="AK81" s="97"/>
      <c r="AL81" s="97"/>
      <c r="AM81" s="98"/>
    </row>
    <row r="82" spans="2:39" ht="15.75" x14ac:dyDescent="0.25">
      <c r="B82" s="17" t="s">
        <v>40</v>
      </c>
      <c r="C82" s="4" t="s">
        <v>43</v>
      </c>
      <c r="R82" s="98"/>
      <c r="S82" s="100"/>
      <c r="T82" s="101"/>
      <c r="U82" s="101"/>
      <c r="V82" s="91"/>
      <c r="W82" s="91"/>
      <c r="X82" s="91"/>
      <c r="Y82" s="91"/>
      <c r="Z82" s="91"/>
      <c r="AA82" s="91"/>
      <c r="AB82" s="91"/>
      <c r="AC82" s="100"/>
      <c r="AD82" s="101"/>
      <c r="AE82" s="101"/>
      <c r="AF82" s="91"/>
      <c r="AG82" s="91"/>
      <c r="AH82" s="91"/>
      <c r="AI82" s="91"/>
      <c r="AJ82" s="91"/>
      <c r="AK82" s="91"/>
      <c r="AL82" s="91"/>
      <c r="AM82" s="98"/>
    </row>
    <row r="83" spans="2:39" x14ac:dyDescent="0.2">
      <c r="B83" s="17"/>
      <c r="C83" s="4" t="s">
        <v>46</v>
      </c>
      <c r="R83" s="98"/>
      <c r="S83" s="98"/>
      <c r="T83" s="101"/>
      <c r="U83" s="102"/>
      <c r="V83" s="91"/>
      <c r="W83" s="91"/>
      <c r="X83" s="91"/>
      <c r="Y83" s="91"/>
      <c r="Z83" s="91"/>
      <c r="AA83" s="91"/>
      <c r="AB83" s="91"/>
      <c r="AC83" s="98"/>
      <c r="AD83" s="101"/>
      <c r="AE83" s="102"/>
      <c r="AF83" s="91"/>
      <c r="AG83" s="91"/>
      <c r="AH83" s="91"/>
      <c r="AI83" s="91"/>
      <c r="AJ83" s="91"/>
      <c r="AK83" s="91"/>
      <c r="AL83" s="91"/>
      <c r="AM83" s="98"/>
    </row>
    <row r="84" spans="2:39" x14ac:dyDescent="0.2">
      <c r="B84" s="18"/>
      <c r="C84" s="4"/>
      <c r="R84" s="98"/>
      <c r="S84" s="98"/>
      <c r="T84" s="98"/>
      <c r="U84" s="98"/>
      <c r="V84" s="98"/>
      <c r="W84" s="98"/>
      <c r="X84" s="98"/>
      <c r="Y84" s="98"/>
      <c r="Z84" s="103"/>
      <c r="AA84" s="98"/>
      <c r="AB84" s="98"/>
      <c r="AC84" s="98"/>
      <c r="AD84" s="98"/>
      <c r="AE84" s="98"/>
      <c r="AF84" s="98"/>
      <c r="AG84" s="98"/>
      <c r="AH84" s="98"/>
      <c r="AI84" s="98"/>
      <c r="AJ84" s="103"/>
      <c r="AK84" s="98"/>
      <c r="AL84" s="98"/>
      <c r="AM84" s="98"/>
    </row>
    <row r="85" spans="2:39" x14ac:dyDescent="0.2">
      <c r="B85" s="17" t="s">
        <v>41</v>
      </c>
      <c r="C85" s="4" t="s">
        <v>42</v>
      </c>
      <c r="R85" s="98"/>
      <c r="S85" s="98"/>
      <c r="T85" s="106"/>
      <c r="U85" s="93"/>
      <c r="V85" s="107"/>
      <c r="W85" s="107"/>
      <c r="X85" s="107"/>
      <c r="Y85" s="107"/>
      <c r="Z85" s="107"/>
      <c r="AA85" s="107"/>
      <c r="AB85" s="107"/>
      <c r="AC85" s="98"/>
      <c r="AD85" s="106"/>
      <c r="AE85" s="93"/>
      <c r="AF85" s="107"/>
      <c r="AG85" s="107"/>
      <c r="AH85" s="107"/>
      <c r="AI85" s="107"/>
      <c r="AJ85" s="107"/>
      <c r="AK85" s="107"/>
      <c r="AL85" s="107"/>
      <c r="AM85" s="98"/>
    </row>
    <row r="86" spans="2:39" x14ac:dyDescent="0.2">
      <c r="B86" s="18"/>
      <c r="C86" s="4" t="s">
        <v>120</v>
      </c>
      <c r="R86" s="98"/>
      <c r="S86" s="98"/>
      <c r="T86" s="106"/>
      <c r="U86" s="93"/>
      <c r="V86" s="107"/>
      <c r="W86" s="107"/>
      <c r="X86" s="107"/>
      <c r="Y86" s="107"/>
      <c r="Z86" s="107"/>
      <c r="AA86" s="107"/>
      <c r="AB86" s="107"/>
      <c r="AC86" s="98"/>
      <c r="AD86" s="106"/>
      <c r="AE86" s="93"/>
      <c r="AF86" s="107"/>
      <c r="AG86" s="107"/>
      <c r="AH86" s="107"/>
      <c r="AI86" s="107"/>
      <c r="AJ86" s="107"/>
      <c r="AK86" s="107"/>
      <c r="AL86" s="107"/>
      <c r="AM86" s="98"/>
    </row>
    <row r="87" spans="2:39" x14ac:dyDescent="0.2">
      <c r="C87" s="4"/>
      <c r="R87" s="98"/>
      <c r="S87" s="98"/>
      <c r="T87" s="106"/>
      <c r="U87" s="93"/>
      <c r="V87" s="107"/>
      <c r="W87" s="107"/>
      <c r="X87" s="107"/>
      <c r="Y87" s="107"/>
      <c r="Z87" s="107"/>
      <c r="AA87" s="107"/>
      <c r="AB87" s="107"/>
      <c r="AC87" s="98"/>
      <c r="AD87" s="106"/>
      <c r="AE87" s="93"/>
      <c r="AF87" s="107"/>
      <c r="AG87" s="107"/>
      <c r="AH87" s="107"/>
      <c r="AI87" s="107"/>
      <c r="AJ87" s="107"/>
      <c r="AK87" s="107"/>
      <c r="AL87" s="107"/>
      <c r="AM87" s="98"/>
    </row>
    <row r="88" spans="2:39" x14ac:dyDescent="0.2">
      <c r="B88" t="str">
        <f>A2</f>
        <v xml:space="preserve">    Fourth Quarter: Jul, Aug, Sep                                   FY 2018                                             </v>
      </c>
      <c r="R88" s="98"/>
      <c r="S88" s="98"/>
      <c r="T88" s="106"/>
      <c r="U88" s="93"/>
      <c r="V88" s="107"/>
      <c r="W88" s="107"/>
      <c r="X88" s="107"/>
      <c r="Y88" s="107"/>
      <c r="Z88" s="107"/>
      <c r="AA88" s="107"/>
      <c r="AB88" s="107"/>
      <c r="AC88" s="98"/>
      <c r="AD88" s="106"/>
      <c r="AE88" s="93"/>
      <c r="AF88" s="107"/>
      <c r="AG88" s="107"/>
      <c r="AH88" s="107"/>
      <c r="AI88" s="107"/>
      <c r="AJ88" s="107"/>
      <c r="AK88" s="107"/>
      <c r="AL88" s="107"/>
      <c r="AM88" s="98"/>
    </row>
    <row r="89" spans="2:39" x14ac:dyDescent="0.2">
      <c r="R89" s="98"/>
      <c r="S89" s="98"/>
      <c r="T89" s="106"/>
      <c r="U89" s="93"/>
      <c r="V89" s="107"/>
      <c r="W89" s="107"/>
      <c r="X89" s="107"/>
      <c r="Y89" s="107"/>
      <c r="Z89" s="107"/>
      <c r="AA89" s="107"/>
      <c r="AB89" s="107"/>
      <c r="AC89" s="98"/>
      <c r="AD89" s="106"/>
      <c r="AE89" s="93"/>
      <c r="AF89" s="107"/>
      <c r="AG89" s="107"/>
      <c r="AH89" s="107"/>
      <c r="AI89" s="107"/>
      <c r="AJ89" s="107"/>
      <c r="AK89" s="107"/>
      <c r="AL89" s="107"/>
      <c r="AM89" s="98"/>
    </row>
    <row r="90" spans="2:39" x14ac:dyDescent="0.2">
      <c r="R90" s="98"/>
      <c r="S90" s="98"/>
      <c r="T90" s="106"/>
      <c r="U90" s="93"/>
      <c r="V90" s="107"/>
      <c r="W90" s="107"/>
      <c r="X90" s="107"/>
      <c r="Y90" s="107"/>
      <c r="Z90" s="107"/>
      <c r="AA90" s="107"/>
      <c r="AB90" s="107"/>
      <c r="AC90" s="98"/>
      <c r="AD90" s="106"/>
      <c r="AE90" s="93"/>
      <c r="AF90" s="107"/>
      <c r="AG90" s="107"/>
      <c r="AH90" s="107"/>
      <c r="AI90" s="107"/>
      <c r="AJ90" s="107"/>
      <c r="AK90" s="107"/>
      <c r="AL90" s="107"/>
      <c r="AM90" s="98"/>
    </row>
    <row r="91" spans="2:39" x14ac:dyDescent="0.2">
      <c r="R91" s="98"/>
      <c r="S91" s="98"/>
      <c r="T91" s="106"/>
      <c r="U91" s="93"/>
      <c r="V91" s="107"/>
      <c r="W91" s="107"/>
      <c r="X91" s="107"/>
      <c r="Y91" s="107"/>
      <c r="Z91" s="107"/>
      <c r="AA91" s="107"/>
      <c r="AB91" s="107"/>
      <c r="AC91" s="98"/>
      <c r="AD91" s="106"/>
      <c r="AE91" s="93"/>
      <c r="AF91" s="107"/>
      <c r="AG91" s="107"/>
      <c r="AH91" s="107"/>
      <c r="AI91" s="107"/>
      <c r="AJ91" s="107"/>
      <c r="AK91" s="107"/>
      <c r="AL91" s="107"/>
      <c r="AM91" s="98"/>
    </row>
    <row r="92" spans="2:39" x14ac:dyDescent="0.2">
      <c r="R92" s="98"/>
      <c r="S92" s="98"/>
      <c r="T92" s="106"/>
      <c r="U92" s="93"/>
      <c r="V92" s="107"/>
      <c r="W92" s="107"/>
      <c r="X92" s="107"/>
      <c r="Y92" s="107"/>
      <c r="Z92" s="107"/>
      <c r="AA92" s="107"/>
      <c r="AB92" s="107"/>
      <c r="AC92" s="98"/>
      <c r="AD92" s="106"/>
      <c r="AE92" s="93"/>
      <c r="AF92" s="107"/>
      <c r="AG92" s="107"/>
      <c r="AH92" s="107"/>
      <c r="AI92" s="107"/>
      <c r="AJ92" s="107"/>
      <c r="AK92" s="107"/>
      <c r="AL92" s="107"/>
      <c r="AM92" s="98"/>
    </row>
    <row r="93" spans="2:39" x14ac:dyDescent="0.2">
      <c r="R93" s="98"/>
      <c r="S93" s="98"/>
      <c r="T93" s="106"/>
      <c r="U93" s="93"/>
      <c r="V93" s="107"/>
      <c r="W93" s="107"/>
      <c r="X93" s="107"/>
      <c r="Y93" s="107"/>
      <c r="Z93" s="107"/>
      <c r="AA93" s="107"/>
      <c r="AB93" s="107"/>
      <c r="AC93" s="98"/>
      <c r="AD93" s="106"/>
      <c r="AE93" s="93"/>
      <c r="AF93" s="107"/>
      <c r="AG93" s="107"/>
      <c r="AH93" s="107"/>
      <c r="AI93" s="107"/>
      <c r="AJ93" s="107"/>
      <c r="AK93" s="107"/>
      <c r="AL93" s="107"/>
      <c r="AM93" s="98"/>
    </row>
    <row r="94" spans="2:39" x14ac:dyDescent="0.2">
      <c r="R94" s="98"/>
      <c r="S94" s="98"/>
      <c r="T94" s="106"/>
      <c r="U94" s="108"/>
      <c r="V94" s="107"/>
      <c r="W94" s="107"/>
      <c r="X94" s="107"/>
      <c r="Y94" s="107"/>
      <c r="Z94" s="107"/>
      <c r="AA94" s="107"/>
      <c r="AB94" s="107"/>
      <c r="AC94" s="98"/>
      <c r="AD94" s="106"/>
      <c r="AE94" s="108"/>
      <c r="AF94" s="107"/>
      <c r="AG94" s="107"/>
      <c r="AH94" s="107"/>
      <c r="AI94" s="107"/>
      <c r="AJ94" s="107"/>
      <c r="AK94" s="107"/>
      <c r="AL94" s="107"/>
      <c r="AM94" s="98"/>
    </row>
    <row r="95" spans="2:39" x14ac:dyDescent="0.2">
      <c r="R95" s="98"/>
      <c r="S95" s="98"/>
      <c r="T95" s="98"/>
      <c r="U95" s="109"/>
      <c r="V95" s="110"/>
      <c r="W95" s="110"/>
      <c r="X95" s="110"/>
      <c r="Y95" s="110"/>
      <c r="Z95" s="110"/>
      <c r="AA95" s="111"/>
      <c r="AB95" s="111"/>
      <c r="AC95" s="98"/>
      <c r="AD95" s="98"/>
      <c r="AE95" s="109"/>
      <c r="AF95" s="110"/>
      <c r="AG95" s="110"/>
      <c r="AH95" s="110"/>
      <c r="AI95" s="110"/>
      <c r="AJ95" s="110"/>
      <c r="AK95" s="111"/>
      <c r="AL95" s="111"/>
      <c r="AM95" s="98"/>
    </row>
    <row r="96" spans="2:39" x14ac:dyDescent="0.2">
      <c r="R96" s="98"/>
      <c r="S96" s="98"/>
      <c r="T96" s="98"/>
      <c r="U96" s="98"/>
      <c r="V96" s="98"/>
      <c r="W96" s="98"/>
      <c r="X96" s="98"/>
      <c r="Y96" s="98"/>
      <c r="Z96" s="98"/>
      <c r="AA96" s="98"/>
      <c r="AB96" s="98"/>
      <c r="AC96" s="98"/>
      <c r="AD96" s="98"/>
      <c r="AE96" s="98"/>
      <c r="AF96" s="98"/>
      <c r="AG96" s="98"/>
      <c r="AH96" s="98"/>
      <c r="AI96" s="98"/>
      <c r="AJ96" s="98"/>
      <c r="AK96" s="98"/>
      <c r="AL96" s="98"/>
      <c r="AM96" s="98"/>
    </row>
    <row r="97" spans="18:39" ht="15.75" x14ac:dyDescent="0.25">
      <c r="R97" s="98"/>
      <c r="S97" s="98"/>
      <c r="T97" s="183"/>
      <c r="U97" s="183"/>
      <c r="V97" s="99"/>
      <c r="W97" s="97"/>
      <c r="X97" s="97"/>
      <c r="Y97" s="97"/>
      <c r="Z97" s="97"/>
      <c r="AA97" s="97"/>
      <c r="AB97" s="97"/>
      <c r="AC97" s="98"/>
      <c r="AD97" s="183"/>
      <c r="AE97" s="183"/>
      <c r="AF97" s="99"/>
      <c r="AG97" s="97"/>
      <c r="AH97" s="97"/>
      <c r="AI97" s="97"/>
      <c r="AJ97" s="97"/>
      <c r="AK97" s="97"/>
      <c r="AL97" s="97"/>
      <c r="AM97" s="98"/>
    </row>
    <row r="98" spans="18:39" ht="15.75" x14ac:dyDescent="0.25">
      <c r="R98" s="98"/>
      <c r="S98" s="100"/>
      <c r="T98" s="101"/>
      <c r="U98" s="101"/>
      <c r="V98" s="91"/>
      <c r="W98" s="91"/>
      <c r="X98" s="91"/>
      <c r="Y98" s="91"/>
      <c r="Z98" s="91"/>
      <c r="AA98" s="91"/>
      <c r="AB98" s="91"/>
      <c r="AC98" s="100"/>
      <c r="AD98" s="101"/>
      <c r="AE98" s="101"/>
      <c r="AF98" s="91"/>
      <c r="AG98" s="91"/>
      <c r="AH98" s="91"/>
      <c r="AI98" s="91"/>
      <c r="AJ98" s="91"/>
      <c r="AK98" s="91"/>
      <c r="AL98" s="91"/>
      <c r="AM98" s="98"/>
    </row>
    <row r="99" spans="18:39" x14ac:dyDescent="0.2">
      <c r="R99" s="98"/>
      <c r="S99" s="98"/>
      <c r="T99" s="101"/>
      <c r="U99" s="102"/>
      <c r="V99" s="91"/>
      <c r="W99" s="91"/>
      <c r="X99" s="91"/>
      <c r="Y99" s="91"/>
      <c r="Z99" s="91"/>
      <c r="AA99" s="91"/>
      <c r="AB99" s="91"/>
      <c r="AC99" s="98"/>
      <c r="AD99" s="101"/>
      <c r="AE99" s="102"/>
      <c r="AF99" s="91"/>
      <c r="AG99" s="91"/>
      <c r="AH99" s="91"/>
      <c r="AI99" s="91"/>
      <c r="AJ99" s="91"/>
      <c r="AK99" s="91"/>
      <c r="AL99" s="91"/>
      <c r="AM99" s="98"/>
    </row>
    <row r="100" spans="18:39" x14ac:dyDescent="0.2">
      <c r="R100" s="98"/>
      <c r="S100" s="98"/>
      <c r="T100" s="98"/>
      <c r="U100" s="98"/>
      <c r="V100" s="98"/>
      <c r="W100" s="98"/>
      <c r="X100" s="98"/>
      <c r="Y100" s="98"/>
      <c r="Z100" s="103"/>
      <c r="AA100" s="98"/>
      <c r="AB100" s="98"/>
      <c r="AC100" s="98"/>
      <c r="AD100" s="98"/>
      <c r="AE100" s="98"/>
      <c r="AF100" s="98"/>
      <c r="AG100" s="98"/>
      <c r="AH100" s="98"/>
      <c r="AI100" s="98"/>
      <c r="AJ100" s="103"/>
      <c r="AK100" s="98"/>
      <c r="AL100" s="98"/>
      <c r="AM100" s="98"/>
    </row>
    <row r="101" spans="18:39" x14ac:dyDescent="0.2">
      <c r="R101" s="98"/>
      <c r="S101" s="98"/>
      <c r="T101" s="106"/>
      <c r="U101" s="93"/>
      <c r="V101" s="107"/>
      <c r="W101" s="107"/>
      <c r="X101" s="107"/>
      <c r="Y101" s="107"/>
      <c r="Z101" s="107"/>
      <c r="AA101" s="107"/>
      <c r="AB101" s="107"/>
      <c r="AC101" s="98"/>
      <c r="AD101" s="106"/>
      <c r="AE101" s="93"/>
      <c r="AF101" s="107"/>
      <c r="AG101" s="107"/>
      <c r="AH101" s="107"/>
      <c r="AI101" s="107"/>
      <c r="AJ101" s="107"/>
      <c r="AK101" s="107"/>
      <c r="AL101" s="107"/>
      <c r="AM101" s="98"/>
    </row>
    <row r="102" spans="18:39" x14ac:dyDescent="0.2">
      <c r="R102" s="98"/>
      <c r="S102" s="98"/>
      <c r="T102" s="106"/>
      <c r="U102" s="93"/>
      <c r="V102" s="107"/>
      <c r="W102" s="107"/>
      <c r="X102" s="107"/>
      <c r="Y102" s="107"/>
      <c r="Z102" s="107"/>
      <c r="AA102" s="107"/>
      <c r="AB102" s="107"/>
      <c r="AC102" s="98"/>
      <c r="AD102" s="106"/>
      <c r="AE102" s="93"/>
      <c r="AF102" s="107"/>
      <c r="AG102" s="107"/>
      <c r="AH102" s="107"/>
      <c r="AI102" s="107"/>
      <c r="AJ102" s="107"/>
      <c r="AK102" s="107"/>
      <c r="AL102" s="107"/>
      <c r="AM102" s="98"/>
    </row>
    <row r="103" spans="18:39" x14ac:dyDescent="0.2">
      <c r="R103" s="98"/>
      <c r="S103" s="98"/>
      <c r="T103" s="106"/>
      <c r="U103" s="93"/>
      <c r="V103" s="107"/>
      <c r="W103" s="107"/>
      <c r="X103" s="107"/>
      <c r="Y103" s="107"/>
      <c r="Z103" s="107"/>
      <c r="AA103" s="107"/>
      <c r="AB103" s="107"/>
      <c r="AC103" s="98"/>
      <c r="AD103" s="106"/>
      <c r="AE103" s="93"/>
      <c r="AF103" s="107"/>
      <c r="AG103" s="107"/>
      <c r="AH103" s="107"/>
      <c r="AI103" s="107"/>
      <c r="AJ103" s="107"/>
      <c r="AK103" s="107"/>
      <c r="AL103" s="107"/>
      <c r="AM103" s="98"/>
    </row>
    <row r="104" spans="18:39" x14ac:dyDescent="0.2">
      <c r="R104" s="98"/>
      <c r="S104" s="98"/>
      <c r="T104" s="106"/>
      <c r="U104" s="93"/>
      <c r="V104" s="107"/>
      <c r="W104" s="107"/>
      <c r="X104" s="107"/>
      <c r="Y104" s="107"/>
      <c r="Z104" s="107"/>
      <c r="AA104" s="107"/>
      <c r="AB104" s="107"/>
      <c r="AC104" s="98"/>
      <c r="AD104" s="106"/>
      <c r="AE104" s="93"/>
      <c r="AF104" s="107"/>
      <c r="AG104" s="107"/>
      <c r="AH104" s="107"/>
      <c r="AI104" s="107"/>
      <c r="AJ104" s="107"/>
      <c r="AK104" s="107"/>
      <c r="AL104" s="107"/>
      <c r="AM104" s="98"/>
    </row>
    <row r="105" spans="18:39" x14ac:dyDescent="0.2">
      <c r="R105" s="98"/>
      <c r="S105" s="98"/>
      <c r="T105" s="106"/>
      <c r="U105" s="93"/>
      <c r="V105" s="107"/>
      <c r="W105" s="107"/>
      <c r="X105" s="107"/>
      <c r="Y105" s="107"/>
      <c r="Z105" s="107"/>
      <c r="AA105" s="107"/>
      <c r="AB105" s="107"/>
      <c r="AC105" s="98"/>
      <c r="AD105" s="106"/>
      <c r="AE105" s="93"/>
      <c r="AF105" s="107"/>
      <c r="AG105" s="107"/>
      <c r="AH105" s="107"/>
      <c r="AI105" s="107"/>
      <c r="AJ105" s="107"/>
      <c r="AK105" s="107"/>
      <c r="AL105" s="107"/>
      <c r="AM105" s="98"/>
    </row>
    <row r="106" spans="18:39" x14ac:dyDescent="0.2">
      <c r="R106" s="98"/>
      <c r="S106" s="98"/>
      <c r="T106" s="106"/>
      <c r="U106" s="93"/>
      <c r="V106" s="107"/>
      <c r="W106" s="107"/>
      <c r="X106" s="107"/>
      <c r="Y106" s="107"/>
      <c r="Z106" s="107"/>
      <c r="AA106" s="107"/>
      <c r="AB106" s="107"/>
      <c r="AC106" s="98"/>
      <c r="AD106" s="106"/>
      <c r="AE106" s="93"/>
      <c r="AF106" s="107"/>
      <c r="AG106" s="107"/>
      <c r="AH106" s="107"/>
      <c r="AI106" s="107"/>
      <c r="AJ106" s="107"/>
      <c r="AK106" s="107"/>
      <c r="AL106" s="107"/>
      <c r="AM106" s="98"/>
    </row>
    <row r="107" spans="18:39" x14ac:dyDescent="0.2">
      <c r="R107" s="98"/>
      <c r="S107" s="98"/>
      <c r="T107" s="106"/>
      <c r="U107" s="93"/>
      <c r="V107" s="107"/>
      <c r="W107" s="107"/>
      <c r="X107" s="107"/>
      <c r="Y107" s="107"/>
      <c r="Z107" s="107"/>
      <c r="AA107" s="107"/>
      <c r="AB107" s="107"/>
      <c r="AC107" s="98"/>
      <c r="AD107" s="106"/>
      <c r="AE107" s="93"/>
      <c r="AF107" s="107"/>
      <c r="AG107" s="107"/>
      <c r="AH107" s="107"/>
      <c r="AI107" s="107"/>
      <c r="AJ107" s="107"/>
      <c r="AK107" s="107"/>
      <c r="AL107" s="107"/>
      <c r="AM107" s="98"/>
    </row>
    <row r="108" spans="18:39" x14ac:dyDescent="0.2">
      <c r="R108" s="98"/>
      <c r="S108" s="98"/>
      <c r="T108" s="106"/>
      <c r="U108" s="93"/>
      <c r="V108" s="107"/>
      <c r="W108" s="107"/>
      <c r="X108" s="107"/>
      <c r="Y108" s="107"/>
      <c r="Z108" s="107"/>
      <c r="AA108" s="107"/>
      <c r="AB108" s="107"/>
      <c r="AC108" s="98"/>
      <c r="AD108" s="106"/>
      <c r="AE108" s="93"/>
      <c r="AF108" s="107"/>
      <c r="AG108" s="107"/>
      <c r="AH108" s="107"/>
      <c r="AI108" s="107"/>
      <c r="AJ108" s="107"/>
      <c r="AK108" s="107"/>
      <c r="AL108" s="107"/>
      <c r="AM108" s="98"/>
    </row>
    <row r="109" spans="18:39" x14ac:dyDescent="0.2">
      <c r="R109" s="98"/>
      <c r="S109" s="98"/>
      <c r="T109" s="106"/>
      <c r="U109" s="93"/>
      <c r="V109" s="107"/>
      <c r="W109" s="107"/>
      <c r="X109" s="107"/>
      <c r="Y109" s="107"/>
      <c r="Z109" s="107"/>
      <c r="AA109" s="107"/>
      <c r="AB109" s="107"/>
      <c r="AC109" s="98"/>
      <c r="AD109" s="106"/>
      <c r="AE109" s="93"/>
      <c r="AF109" s="107"/>
      <c r="AG109" s="107"/>
      <c r="AH109" s="107"/>
      <c r="AI109" s="107"/>
      <c r="AJ109" s="107"/>
      <c r="AK109" s="107"/>
      <c r="AL109" s="107"/>
      <c r="AM109" s="98"/>
    </row>
    <row r="110" spans="18:39" x14ac:dyDescent="0.2">
      <c r="R110" s="98"/>
      <c r="S110" s="98"/>
      <c r="T110" s="106"/>
      <c r="U110" s="108"/>
      <c r="V110" s="107"/>
      <c r="W110" s="107"/>
      <c r="X110" s="107"/>
      <c r="Y110" s="107"/>
      <c r="Z110" s="107"/>
      <c r="AA110" s="107"/>
      <c r="AB110" s="107"/>
      <c r="AC110" s="98"/>
      <c r="AD110" s="106"/>
      <c r="AE110" s="108"/>
      <c r="AF110" s="107"/>
      <c r="AG110" s="107"/>
      <c r="AH110" s="107"/>
      <c r="AI110" s="107"/>
      <c r="AJ110" s="107"/>
      <c r="AK110" s="107"/>
      <c r="AL110" s="107"/>
      <c r="AM110" s="98"/>
    </row>
    <row r="111" spans="18:39" x14ac:dyDescent="0.2">
      <c r="R111" s="98"/>
      <c r="S111" s="98"/>
      <c r="T111" s="98"/>
      <c r="U111" s="109"/>
      <c r="V111" s="110"/>
      <c r="W111" s="110"/>
      <c r="X111" s="110"/>
      <c r="Y111" s="110"/>
      <c r="Z111" s="110"/>
      <c r="AA111" s="111"/>
      <c r="AB111" s="111"/>
      <c r="AC111" s="98"/>
      <c r="AD111" s="98"/>
      <c r="AE111" s="109"/>
      <c r="AF111" s="110"/>
      <c r="AG111" s="110"/>
      <c r="AH111" s="110"/>
      <c r="AI111" s="110"/>
      <c r="AJ111" s="110"/>
      <c r="AK111" s="111"/>
      <c r="AL111" s="111"/>
      <c r="AM111" s="98"/>
    </row>
    <row r="112" spans="18:39" x14ac:dyDescent="0.2">
      <c r="R112" s="98"/>
      <c r="S112" s="98"/>
      <c r="T112" s="98"/>
      <c r="U112" s="98"/>
      <c r="V112" s="98"/>
      <c r="W112" s="98"/>
      <c r="X112" s="98"/>
      <c r="Y112" s="98"/>
      <c r="Z112" s="98"/>
      <c r="AA112" s="98"/>
      <c r="AB112" s="98"/>
      <c r="AC112" s="98"/>
      <c r="AD112" s="98"/>
      <c r="AE112" s="98"/>
      <c r="AF112" s="98"/>
      <c r="AG112" s="98"/>
      <c r="AH112" s="98"/>
      <c r="AI112" s="98"/>
      <c r="AJ112" s="98"/>
      <c r="AK112" s="98"/>
      <c r="AL112" s="98"/>
      <c r="AM112" s="98"/>
    </row>
    <row r="113" spans="18:39" ht="15.75" x14ac:dyDescent="0.25">
      <c r="R113" s="98"/>
      <c r="S113" s="98"/>
      <c r="T113" s="183"/>
      <c r="U113" s="183"/>
      <c r="V113" s="99"/>
      <c r="W113" s="97"/>
      <c r="X113" s="97"/>
      <c r="Y113" s="97"/>
      <c r="Z113" s="97"/>
      <c r="AA113" s="97"/>
      <c r="AB113" s="97"/>
      <c r="AC113" s="98"/>
      <c r="AD113" s="183"/>
      <c r="AE113" s="183"/>
      <c r="AF113" s="99"/>
      <c r="AG113" s="97"/>
      <c r="AH113" s="97"/>
      <c r="AI113" s="97"/>
      <c r="AJ113" s="97"/>
      <c r="AK113" s="97"/>
      <c r="AL113" s="97"/>
      <c r="AM113" s="98"/>
    </row>
    <row r="114" spans="18:39" ht="15.75" x14ac:dyDescent="0.25">
      <c r="R114" s="98"/>
      <c r="S114" s="100"/>
      <c r="T114" s="101"/>
      <c r="U114" s="101"/>
      <c r="V114" s="91"/>
      <c r="W114" s="91"/>
      <c r="X114" s="91"/>
      <c r="Y114" s="91"/>
      <c r="Z114" s="91"/>
      <c r="AA114" s="91"/>
      <c r="AB114" s="91"/>
      <c r="AC114" s="100"/>
      <c r="AD114" s="101"/>
      <c r="AE114" s="101"/>
      <c r="AF114" s="91"/>
      <c r="AG114" s="91"/>
      <c r="AH114" s="91"/>
      <c r="AI114" s="91"/>
      <c r="AJ114" s="91"/>
      <c r="AK114" s="91"/>
      <c r="AL114" s="91"/>
      <c r="AM114" s="98"/>
    </row>
    <row r="115" spans="18:39" x14ac:dyDescent="0.2">
      <c r="R115" s="98"/>
      <c r="S115" s="98"/>
      <c r="T115" s="101"/>
      <c r="U115" s="102"/>
      <c r="V115" s="91"/>
      <c r="W115" s="91"/>
      <c r="X115" s="91"/>
      <c r="Y115" s="91"/>
      <c r="Z115" s="91"/>
      <c r="AA115" s="91"/>
      <c r="AB115" s="91"/>
      <c r="AC115" s="98"/>
      <c r="AD115" s="101"/>
      <c r="AE115" s="102"/>
      <c r="AF115" s="91"/>
      <c r="AG115" s="91"/>
      <c r="AH115" s="91"/>
      <c r="AI115" s="91"/>
      <c r="AJ115" s="91"/>
      <c r="AK115" s="91"/>
      <c r="AL115" s="91"/>
      <c r="AM115" s="98"/>
    </row>
    <row r="116" spans="18:39" x14ac:dyDescent="0.2">
      <c r="R116" s="98"/>
      <c r="S116" s="98"/>
      <c r="T116" s="98"/>
      <c r="U116" s="98"/>
      <c r="V116" s="98"/>
      <c r="W116" s="98"/>
      <c r="X116" s="98"/>
      <c r="Y116" s="98"/>
      <c r="Z116" s="103"/>
      <c r="AA116" s="98"/>
      <c r="AB116" s="98"/>
      <c r="AC116" s="98"/>
      <c r="AD116" s="98"/>
      <c r="AE116" s="98"/>
      <c r="AF116" s="98"/>
      <c r="AG116" s="98"/>
      <c r="AH116" s="98"/>
      <c r="AI116" s="98"/>
      <c r="AJ116" s="103"/>
      <c r="AK116" s="98"/>
      <c r="AL116" s="98"/>
      <c r="AM116" s="98"/>
    </row>
    <row r="117" spans="18:39" x14ac:dyDescent="0.2">
      <c r="R117" s="98"/>
      <c r="S117" s="98"/>
      <c r="T117" s="106"/>
      <c r="U117" s="93"/>
      <c r="V117" s="107"/>
      <c r="W117" s="107"/>
      <c r="X117" s="107"/>
      <c r="Y117" s="107"/>
      <c r="Z117" s="107"/>
      <c r="AA117" s="107"/>
      <c r="AB117" s="107"/>
      <c r="AC117" s="98"/>
      <c r="AD117" s="106"/>
      <c r="AE117" s="93"/>
      <c r="AF117" s="107"/>
      <c r="AG117" s="107"/>
      <c r="AH117" s="107"/>
      <c r="AI117" s="107"/>
      <c r="AJ117" s="107"/>
      <c r="AK117" s="107"/>
      <c r="AL117" s="107"/>
      <c r="AM117" s="98"/>
    </row>
    <row r="118" spans="18:39" x14ac:dyDescent="0.2">
      <c r="R118" s="98"/>
      <c r="S118" s="98"/>
      <c r="T118" s="106"/>
      <c r="U118" s="93"/>
      <c r="V118" s="107"/>
      <c r="W118" s="107"/>
      <c r="X118" s="107"/>
      <c r="Y118" s="107"/>
      <c r="Z118" s="107"/>
      <c r="AA118" s="107"/>
      <c r="AB118" s="107"/>
      <c r="AC118" s="98"/>
      <c r="AD118" s="106"/>
      <c r="AE118" s="93"/>
      <c r="AF118" s="107"/>
      <c r="AG118" s="107"/>
      <c r="AH118" s="107"/>
      <c r="AI118" s="107"/>
      <c r="AJ118" s="107"/>
      <c r="AK118" s="107"/>
      <c r="AL118" s="107"/>
      <c r="AM118" s="98"/>
    </row>
    <row r="119" spans="18:39" x14ac:dyDescent="0.2">
      <c r="R119" s="98"/>
      <c r="S119" s="98"/>
      <c r="T119" s="106"/>
      <c r="U119" s="93"/>
      <c r="V119" s="107"/>
      <c r="W119" s="107"/>
      <c r="X119" s="107"/>
      <c r="Y119" s="107"/>
      <c r="Z119" s="107"/>
      <c r="AA119" s="107"/>
      <c r="AB119" s="107"/>
      <c r="AC119" s="98"/>
      <c r="AD119" s="106"/>
      <c r="AE119" s="93"/>
      <c r="AF119" s="107"/>
      <c r="AG119" s="107"/>
      <c r="AH119" s="107"/>
      <c r="AI119" s="107"/>
      <c r="AJ119" s="107"/>
      <c r="AK119" s="107"/>
      <c r="AL119" s="107"/>
      <c r="AM119" s="98"/>
    </row>
    <row r="120" spans="18:39" x14ac:dyDescent="0.2">
      <c r="R120" s="98"/>
      <c r="S120" s="98"/>
      <c r="T120" s="106"/>
      <c r="U120" s="93"/>
      <c r="V120" s="107"/>
      <c r="W120" s="107"/>
      <c r="X120" s="107"/>
      <c r="Y120" s="107"/>
      <c r="Z120" s="107"/>
      <c r="AA120" s="107"/>
      <c r="AB120" s="107"/>
      <c r="AC120" s="98"/>
      <c r="AD120" s="106"/>
      <c r="AE120" s="93"/>
      <c r="AF120" s="107"/>
      <c r="AG120" s="107"/>
      <c r="AH120" s="107"/>
      <c r="AI120" s="107"/>
      <c r="AJ120" s="107"/>
      <c r="AK120" s="107"/>
      <c r="AL120" s="107"/>
      <c r="AM120" s="98"/>
    </row>
    <row r="121" spans="18:39" x14ac:dyDescent="0.2">
      <c r="R121" s="98"/>
      <c r="S121" s="98"/>
      <c r="T121" s="106"/>
      <c r="U121" s="93"/>
      <c r="V121" s="107"/>
      <c r="W121" s="107"/>
      <c r="X121" s="107"/>
      <c r="Y121" s="107"/>
      <c r="Z121" s="107"/>
      <c r="AA121" s="107"/>
      <c r="AB121" s="107"/>
      <c r="AC121" s="98"/>
      <c r="AD121" s="106"/>
      <c r="AE121" s="93"/>
      <c r="AF121" s="107"/>
      <c r="AG121" s="107"/>
      <c r="AH121" s="107"/>
      <c r="AI121" s="107"/>
      <c r="AJ121" s="107"/>
      <c r="AK121" s="107"/>
      <c r="AL121" s="107"/>
      <c r="AM121" s="98"/>
    </row>
    <row r="122" spans="18:39" x14ac:dyDescent="0.2">
      <c r="R122" s="98"/>
      <c r="S122" s="98"/>
      <c r="T122" s="106"/>
      <c r="U122" s="93"/>
      <c r="V122" s="107"/>
      <c r="W122" s="107"/>
      <c r="X122" s="107"/>
      <c r="Y122" s="107"/>
      <c r="Z122" s="107"/>
      <c r="AA122" s="107"/>
      <c r="AB122" s="107"/>
      <c r="AC122" s="98"/>
      <c r="AD122" s="106"/>
      <c r="AE122" s="93"/>
      <c r="AF122" s="107"/>
      <c r="AG122" s="107"/>
      <c r="AH122" s="107"/>
      <c r="AI122" s="107"/>
      <c r="AJ122" s="107"/>
      <c r="AK122" s="107"/>
      <c r="AL122" s="107"/>
      <c r="AM122" s="98"/>
    </row>
    <row r="123" spans="18:39" x14ac:dyDescent="0.2">
      <c r="R123" s="98"/>
      <c r="S123" s="98"/>
      <c r="T123" s="106"/>
      <c r="U123" s="93"/>
      <c r="V123" s="107"/>
      <c r="W123" s="107"/>
      <c r="X123" s="107"/>
      <c r="Y123" s="107"/>
      <c r="Z123" s="107"/>
      <c r="AA123" s="107"/>
      <c r="AB123" s="107"/>
      <c r="AC123" s="98"/>
      <c r="AD123" s="106"/>
      <c r="AE123" s="93"/>
      <c r="AF123" s="107"/>
      <c r="AG123" s="107"/>
      <c r="AH123" s="107"/>
      <c r="AI123" s="107"/>
      <c r="AJ123" s="107"/>
      <c r="AK123" s="107"/>
      <c r="AL123" s="107"/>
      <c r="AM123" s="98"/>
    </row>
    <row r="124" spans="18:39" x14ac:dyDescent="0.2">
      <c r="R124" s="98"/>
      <c r="S124" s="98"/>
      <c r="T124" s="106"/>
      <c r="U124" s="93"/>
      <c r="V124" s="107"/>
      <c r="W124" s="107"/>
      <c r="X124" s="107"/>
      <c r="Y124" s="107"/>
      <c r="Z124" s="107"/>
      <c r="AA124" s="107"/>
      <c r="AB124" s="107"/>
      <c r="AC124" s="98"/>
      <c r="AD124" s="106"/>
      <c r="AE124" s="93"/>
      <c r="AF124" s="107"/>
      <c r="AG124" s="107"/>
      <c r="AH124" s="107"/>
      <c r="AI124" s="107"/>
      <c r="AJ124" s="107"/>
      <c r="AK124" s="107"/>
      <c r="AL124" s="107"/>
      <c r="AM124" s="98"/>
    </row>
    <row r="125" spans="18:39" x14ac:dyDescent="0.2">
      <c r="R125" s="98"/>
      <c r="S125" s="98"/>
      <c r="T125" s="106"/>
      <c r="U125" s="93"/>
      <c r="V125" s="107"/>
      <c r="W125" s="107"/>
      <c r="X125" s="107"/>
      <c r="Y125" s="107"/>
      <c r="Z125" s="107"/>
      <c r="AA125" s="107"/>
      <c r="AB125" s="107"/>
      <c r="AC125" s="98"/>
      <c r="AD125" s="106"/>
      <c r="AE125" s="93"/>
      <c r="AF125" s="107"/>
      <c r="AG125" s="107"/>
      <c r="AH125" s="107"/>
      <c r="AI125" s="107"/>
      <c r="AJ125" s="107"/>
      <c r="AK125" s="107"/>
      <c r="AL125" s="107"/>
      <c r="AM125" s="98"/>
    </row>
    <row r="126" spans="18:39" x14ac:dyDescent="0.2">
      <c r="R126" s="98"/>
      <c r="S126" s="98"/>
      <c r="T126" s="106"/>
      <c r="U126" s="108"/>
      <c r="V126" s="107"/>
      <c r="W126" s="107"/>
      <c r="X126" s="107"/>
      <c r="Y126" s="107"/>
      <c r="Z126" s="107"/>
      <c r="AA126" s="107"/>
      <c r="AB126" s="107"/>
      <c r="AC126" s="98"/>
      <c r="AD126" s="106"/>
      <c r="AE126" s="108"/>
      <c r="AF126" s="107"/>
      <c r="AG126" s="107"/>
      <c r="AH126" s="107"/>
      <c r="AI126" s="107"/>
      <c r="AJ126" s="107"/>
      <c r="AK126" s="107"/>
      <c r="AL126" s="107"/>
      <c r="AM126" s="98"/>
    </row>
    <row r="127" spans="18:39" x14ac:dyDescent="0.2">
      <c r="R127" s="98"/>
      <c r="S127" s="98"/>
      <c r="T127" s="98"/>
      <c r="U127" s="109"/>
      <c r="V127" s="110"/>
      <c r="W127" s="110"/>
      <c r="X127" s="110"/>
      <c r="Y127" s="110"/>
      <c r="Z127" s="110"/>
      <c r="AA127" s="111"/>
      <c r="AB127" s="111"/>
      <c r="AC127" s="98"/>
      <c r="AD127" s="98"/>
      <c r="AE127" s="109"/>
      <c r="AF127" s="110"/>
      <c r="AG127" s="110"/>
      <c r="AH127" s="110"/>
      <c r="AI127" s="110"/>
      <c r="AJ127" s="110"/>
      <c r="AK127" s="111"/>
      <c r="AL127" s="111"/>
      <c r="AM127" s="98"/>
    </row>
    <row r="128" spans="18:39" x14ac:dyDescent="0.2">
      <c r="R128" s="98"/>
      <c r="S128" s="98"/>
      <c r="T128" s="98"/>
      <c r="U128" s="98"/>
      <c r="V128" s="98"/>
      <c r="W128" s="98"/>
      <c r="X128" s="98"/>
      <c r="Y128" s="98"/>
      <c r="Z128" s="98"/>
      <c r="AA128" s="98"/>
      <c r="AB128" s="98"/>
      <c r="AC128" s="98"/>
      <c r="AD128" s="98"/>
      <c r="AE128" s="98"/>
      <c r="AF128" s="98"/>
      <c r="AG128" s="98"/>
      <c r="AH128" s="98"/>
      <c r="AI128" s="98"/>
      <c r="AJ128" s="98"/>
      <c r="AK128" s="98"/>
      <c r="AL128" s="98"/>
      <c r="AM128" s="98"/>
    </row>
    <row r="129" spans="1:39" ht="15.75" x14ac:dyDescent="0.25">
      <c r="R129" s="98"/>
      <c r="S129" s="98"/>
      <c r="T129" s="183"/>
      <c r="U129" s="183"/>
      <c r="V129" s="99"/>
      <c r="W129" s="97"/>
      <c r="X129" s="97"/>
      <c r="Y129" s="97"/>
      <c r="Z129" s="97"/>
      <c r="AA129" s="97"/>
      <c r="AB129" s="97"/>
      <c r="AC129" s="98"/>
      <c r="AD129" s="183"/>
      <c r="AE129" s="183"/>
      <c r="AF129" s="99"/>
      <c r="AG129" s="97"/>
      <c r="AH129" s="97"/>
      <c r="AI129" s="97"/>
      <c r="AJ129" s="97"/>
      <c r="AK129" s="97"/>
      <c r="AL129" s="97"/>
      <c r="AM129" s="98"/>
    </row>
    <row r="130" spans="1:39" ht="15.75" x14ac:dyDescent="0.25">
      <c r="R130" s="98"/>
      <c r="S130" s="100"/>
      <c r="T130" s="101"/>
      <c r="U130" s="101"/>
      <c r="V130" s="91"/>
      <c r="W130" s="91"/>
      <c r="X130" s="91"/>
      <c r="Y130" s="91"/>
      <c r="Z130" s="91"/>
      <c r="AA130" s="91"/>
      <c r="AB130" s="91"/>
      <c r="AC130" s="100"/>
      <c r="AD130" s="101"/>
      <c r="AE130" s="101"/>
      <c r="AF130" s="91"/>
      <c r="AG130" s="91"/>
      <c r="AH130" s="91"/>
      <c r="AI130" s="91"/>
      <c r="AJ130" s="91"/>
      <c r="AK130" s="91"/>
      <c r="AL130" s="91"/>
      <c r="AM130" s="98"/>
    </row>
    <row r="131" spans="1:39" x14ac:dyDescent="0.2">
      <c r="R131" s="98"/>
      <c r="S131" s="98"/>
      <c r="T131" s="101"/>
      <c r="U131" s="102"/>
      <c r="V131" s="91"/>
      <c r="W131" s="91"/>
      <c r="X131" s="91"/>
      <c r="Y131" s="91"/>
      <c r="Z131" s="91"/>
      <c r="AA131" s="91"/>
      <c r="AB131" s="91"/>
      <c r="AC131" s="98"/>
      <c r="AD131" s="101"/>
      <c r="AE131" s="102"/>
      <c r="AF131" s="91"/>
      <c r="AG131" s="91"/>
      <c r="AH131" s="91"/>
      <c r="AI131" s="91"/>
      <c r="AJ131" s="91"/>
      <c r="AK131" s="91"/>
      <c r="AL131" s="91"/>
      <c r="AM131" s="98"/>
    </row>
    <row r="132" spans="1:39" x14ac:dyDescent="0.2">
      <c r="R132" s="98"/>
      <c r="S132" s="98"/>
      <c r="T132" s="98"/>
      <c r="U132" s="98"/>
      <c r="V132" s="98"/>
      <c r="W132" s="98"/>
      <c r="X132" s="98"/>
      <c r="Y132" s="98"/>
      <c r="Z132" s="103"/>
      <c r="AA132" s="98"/>
      <c r="AB132" s="98"/>
      <c r="AC132" s="98"/>
      <c r="AD132" s="98"/>
      <c r="AE132" s="98"/>
      <c r="AF132" s="98"/>
      <c r="AG132" s="98"/>
      <c r="AH132" s="98"/>
      <c r="AI132" s="98"/>
      <c r="AJ132" s="103"/>
      <c r="AK132" s="98"/>
      <c r="AL132" s="98"/>
      <c r="AM132" s="98"/>
    </row>
    <row r="133" spans="1:39" x14ac:dyDescent="0.2">
      <c r="R133" s="98"/>
      <c r="S133" s="98"/>
      <c r="T133" s="106"/>
      <c r="U133" s="93"/>
      <c r="V133" s="107"/>
      <c r="W133" s="107"/>
      <c r="X133" s="107"/>
      <c r="Y133" s="107"/>
      <c r="Z133" s="107"/>
      <c r="AA133" s="107"/>
      <c r="AB133" s="107"/>
      <c r="AC133" s="98"/>
      <c r="AD133" s="106"/>
      <c r="AE133" s="93"/>
      <c r="AF133" s="107"/>
      <c r="AG133" s="107"/>
      <c r="AH133" s="107"/>
      <c r="AI133" s="107"/>
      <c r="AJ133" s="107"/>
      <c r="AK133" s="107"/>
      <c r="AL133" s="107"/>
      <c r="AM133" s="98"/>
    </row>
    <row r="134" spans="1:39" x14ac:dyDescent="0.2">
      <c r="R134" s="98"/>
      <c r="S134" s="98"/>
      <c r="T134" s="106"/>
      <c r="U134" s="93"/>
      <c r="V134" s="107"/>
      <c r="W134" s="107"/>
      <c r="X134" s="107"/>
      <c r="Y134" s="107"/>
      <c r="Z134" s="107"/>
      <c r="AA134" s="107"/>
      <c r="AB134" s="107"/>
      <c r="AC134" s="98"/>
      <c r="AD134" s="106"/>
      <c r="AE134" s="93"/>
      <c r="AF134" s="107"/>
      <c r="AG134" s="107"/>
      <c r="AH134" s="107"/>
      <c r="AI134" s="107"/>
      <c r="AJ134" s="107"/>
      <c r="AK134" s="107"/>
      <c r="AL134" s="107"/>
      <c r="AM134" s="98"/>
    </row>
    <row r="135" spans="1:39" ht="18" x14ac:dyDescent="0.25">
      <c r="A135" s="150" t="s">
        <v>56</v>
      </c>
      <c r="B135" s="150"/>
      <c r="C135" s="150"/>
      <c r="D135" s="150"/>
      <c r="E135" s="150"/>
      <c r="F135" s="150"/>
      <c r="G135" s="150"/>
      <c r="H135" s="150"/>
      <c r="I135" s="150"/>
      <c r="R135" s="98"/>
      <c r="S135" s="98"/>
      <c r="T135" s="106"/>
      <c r="U135" s="93"/>
      <c r="V135" s="107"/>
      <c r="W135" s="107"/>
      <c r="X135" s="107"/>
      <c r="Y135" s="107"/>
      <c r="Z135" s="107"/>
      <c r="AA135" s="107"/>
      <c r="AB135" s="107"/>
      <c r="AC135" s="98"/>
      <c r="AD135" s="106"/>
      <c r="AE135" s="93"/>
      <c r="AF135" s="107"/>
      <c r="AG135" s="107"/>
      <c r="AH135" s="107"/>
      <c r="AI135" s="107"/>
      <c r="AJ135" s="107"/>
      <c r="AK135" s="107"/>
      <c r="AL135" s="107"/>
      <c r="AM135" s="98"/>
    </row>
    <row r="136" spans="1:39" x14ac:dyDescent="0.2">
      <c r="B136" t="str">
        <f>A2</f>
        <v xml:space="preserve">    Fourth Quarter: Jul, Aug, Sep                                   FY 2018                                             </v>
      </c>
      <c r="R136" s="98"/>
      <c r="S136" s="98"/>
      <c r="T136" s="106"/>
      <c r="U136" s="93"/>
      <c r="V136" s="107"/>
      <c r="W136" s="107"/>
      <c r="X136" s="107"/>
      <c r="Y136" s="107"/>
      <c r="Z136" s="107"/>
      <c r="AA136" s="107"/>
      <c r="AB136" s="107"/>
      <c r="AC136" s="98"/>
      <c r="AD136" s="106"/>
      <c r="AE136" s="93"/>
      <c r="AF136" s="107"/>
      <c r="AG136" s="107"/>
      <c r="AH136" s="107"/>
      <c r="AI136" s="107"/>
      <c r="AJ136" s="107"/>
      <c r="AK136" s="107"/>
      <c r="AL136" s="107"/>
      <c r="AM136" s="98"/>
    </row>
    <row r="137" spans="1:39" x14ac:dyDescent="0.2">
      <c r="A137" s="32"/>
      <c r="B137" s="32"/>
      <c r="C137" s="32"/>
      <c r="D137" s="32"/>
      <c r="E137" s="32"/>
      <c r="F137" s="32"/>
      <c r="G137" s="32"/>
      <c r="H137" s="32"/>
      <c r="I137" s="32"/>
      <c r="R137" s="98"/>
      <c r="S137" s="98"/>
      <c r="T137" s="106"/>
      <c r="U137" s="93"/>
      <c r="V137" s="107"/>
      <c r="W137" s="107"/>
      <c r="X137" s="107"/>
      <c r="Y137" s="107"/>
      <c r="Z137" s="107"/>
      <c r="AA137" s="107"/>
      <c r="AB137" s="107"/>
      <c r="AC137" s="98"/>
      <c r="AD137" s="106"/>
      <c r="AE137" s="93"/>
      <c r="AF137" s="107"/>
      <c r="AG137" s="107"/>
      <c r="AH137" s="107"/>
      <c r="AI137" s="107"/>
      <c r="AJ137" s="107"/>
      <c r="AK137" s="107"/>
      <c r="AL137" s="107"/>
      <c r="AM137" s="98"/>
    </row>
    <row r="138" spans="1:39" x14ac:dyDescent="0.2">
      <c r="R138" s="98"/>
      <c r="S138" s="98"/>
      <c r="T138" s="106"/>
      <c r="U138" s="93"/>
      <c r="V138" s="107"/>
      <c r="W138" s="107"/>
      <c r="X138" s="107"/>
      <c r="Y138" s="107"/>
      <c r="Z138" s="107"/>
      <c r="AA138" s="107"/>
      <c r="AB138" s="107"/>
      <c r="AC138" s="98"/>
      <c r="AD138" s="106"/>
      <c r="AE138" s="93"/>
      <c r="AF138" s="107"/>
      <c r="AG138" s="107"/>
      <c r="AH138" s="107"/>
      <c r="AI138" s="107"/>
      <c r="AJ138" s="107"/>
      <c r="AK138" s="107"/>
      <c r="AL138" s="107"/>
      <c r="AM138" s="98"/>
    </row>
    <row r="139" spans="1:39" x14ac:dyDescent="0.2">
      <c r="B139" s="36" t="s">
        <v>57</v>
      </c>
      <c r="C139" s="37">
        <f>C18</f>
        <v>0</v>
      </c>
      <c r="R139" s="98"/>
      <c r="S139" s="98"/>
      <c r="T139" s="106"/>
      <c r="U139" s="93"/>
      <c r="V139" s="107"/>
      <c r="W139" s="107"/>
      <c r="X139" s="107"/>
      <c r="Y139" s="107"/>
      <c r="Z139" s="107"/>
      <c r="AA139" s="107"/>
      <c r="AB139" s="107"/>
      <c r="AC139" s="98"/>
      <c r="AD139" s="106"/>
      <c r="AE139" s="93"/>
      <c r="AF139" s="107"/>
      <c r="AG139" s="107"/>
      <c r="AH139" s="107"/>
      <c r="AI139" s="107"/>
      <c r="AJ139" s="107"/>
      <c r="AK139" s="107"/>
      <c r="AL139" s="107"/>
      <c r="AM139" s="98"/>
    </row>
    <row r="140" spans="1:39" x14ac:dyDescent="0.2">
      <c r="B140" s="36" t="s">
        <v>19</v>
      </c>
      <c r="C140" s="37">
        <f>D18</f>
        <v>0</v>
      </c>
      <c r="R140" s="98"/>
      <c r="S140" s="98"/>
      <c r="T140" s="106"/>
      <c r="U140" s="93"/>
      <c r="V140" s="107"/>
      <c r="W140" s="107"/>
      <c r="X140" s="107"/>
      <c r="Y140" s="107"/>
      <c r="Z140" s="107"/>
      <c r="AA140" s="107"/>
      <c r="AB140" s="107"/>
      <c r="AC140" s="98"/>
      <c r="AD140" s="106"/>
      <c r="AE140" s="93"/>
      <c r="AF140" s="107"/>
      <c r="AG140" s="107"/>
      <c r="AH140" s="107"/>
      <c r="AI140" s="107"/>
      <c r="AJ140" s="107"/>
      <c r="AK140" s="107"/>
      <c r="AL140" s="107"/>
      <c r="AM140" s="98"/>
    </row>
    <row r="141" spans="1:39" x14ac:dyDescent="0.2">
      <c r="B141" s="36" t="s">
        <v>66</v>
      </c>
      <c r="C141" s="37">
        <f>E18</f>
        <v>0</v>
      </c>
      <c r="R141" s="98"/>
      <c r="S141" s="98"/>
      <c r="T141" s="106"/>
      <c r="U141" s="93"/>
      <c r="V141" s="107"/>
      <c r="W141" s="107"/>
      <c r="X141" s="107"/>
      <c r="Y141" s="107"/>
      <c r="Z141" s="107"/>
      <c r="AA141" s="107"/>
      <c r="AB141" s="107"/>
      <c r="AC141" s="98"/>
      <c r="AD141" s="106"/>
      <c r="AE141" s="93"/>
      <c r="AF141" s="107"/>
      <c r="AG141" s="107"/>
      <c r="AH141" s="107"/>
      <c r="AI141" s="107"/>
      <c r="AJ141" s="107"/>
      <c r="AK141" s="107"/>
      <c r="AL141" s="107"/>
      <c r="AM141" s="98"/>
    </row>
    <row r="142" spans="1:39" x14ac:dyDescent="0.2">
      <c r="B142" s="36" t="s">
        <v>92</v>
      </c>
      <c r="C142" s="39">
        <f>G173</f>
        <v>0</v>
      </c>
      <c r="R142" s="98"/>
      <c r="S142" s="98"/>
      <c r="T142" s="106"/>
      <c r="U142" s="108"/>
      <c r="V142" s="107"/>
      <c r="W142" s="107"/>
      <c r="X142" s="107"/>
      <c r="Y142" s="107"/>
      <c r="Z142" s="107"/>
      <c r="AA142" s="107"/>
      <c r="AB142" s="107"/>
      <c r="AC142" s="98"/>
      <c r="AD142" s="106"/>
      <c r="AE142" s="108"/>
      <c r="AF142" s="107"/>
      <c r="AG142" s="107"/>
      <c r="AH142" s="107"/>
      <c r="AI142" s="107"/>
      <c r="AJ142" s="107"/>
      <c r="AK142" s="107"/>
      <c r="AL142" s="107"/>
      <c r="AM142" s="98"/>
    </row>
    <row r="143" spans="1:39" x14ac:dyDescent="0.2">
      <c r="B143" s="36"/>
      <c r="C143" s="39"/>
      <c r="R143" s="98"/>
      <c r="S143" s="98"/>
      <c r="T143" s="98"/>
      <c r="U143" s="109"/>
      <c r="V143" s="110"/>
      <c r="W143" s="110"/>
      <c r="X143" s="110"/>
      <c r="Y143" s="110"/>
      <c r="Z143" s="110"/>
      <c r="AA143" s="111"/>
      <c r="AB143" s="111"/>
      <c r="AC143" s="98"/>
      <c r="AD143" s="98"/>
      <c r="AE143" s="109"/>
      <c r="AF143" s="110"/>
      <c r="AG143" s="110"/>
      <c r="AH143" s="110"/>
      <c r="AI143" s="110"/>
      <c r="AJ143" s="110"/>
      <c r="AK143" s="111"/>
      <c r="AL143" s="111"/>
      <c r="AM143" s="98"/>
    </row>
    <row r="144" spans="1:39" x14ac:dyDescent="0.2">
      <c r="B144" s="36" t="s">
        <v>67</v>
      </c>
      <c r="C144" s="38">
        <f>J18</f>
        <v>0</v>
      </c>
      <c r="R144" s="98"/>
      <c r="S144" s="98"/>
      <c r="T144" s="98"/>
      <c r="U144" s="98"/>
      <c r="V144" s="98"/>
      <c r="W144" s="98"/>
      <c r="X144" s="98"/>
      <c r="Y144" s="98"/>
      <c r="Z144" s="98"/>
      <c r="AA144" s="98"/>
      <c r="AB144" s="98"/>
      <c r="AC144" s="98"/>
      <c r="AD144" s="98"/>
      <c r="AE144" s="98"/>
      <c r="AF144" s="98"/>
      <c r="AG144" s="98"/>
      <c r="AH144" s="98"/>
      <c r="AI144" s="98"/>
      <c r="AJ144" s="98"/>
      <c r="AK144" s="98"/>
      <c r="AL144" s="98"/>
      <c r="AM144" s="98"/>
    </row>
    <row r="145" spans="2:39" ht="15.75" x14ac:dyDescent="0.25">
      <c r="B145" s="36" t="s">
        <v>68</v>
      </c>
      <c r="C145" s="39">
        <f>K18</f>
        <v>0</v>
      </c>
      <c r="R145" s="98"/>
      <c r="S145" s="98"/>
      <c r="T145" s="183"/>
      <c r="U145" s="183"/>
      <c r="V145" s="99"/>
      <c r="W145" s="97"/>
      <c r="X145" s="97"/>
      <c r="Y145" s="97"/>
      <c r="Z145" s="97"/>
      <c r="AA145" s="97"/>
      <c r="AB145" s="97"/>
      <c r="AC145" s="98"/>
      <c r="AD145" s="183"/>
      <c r="AE145" s="183"/>
      <c r="AF145" s="99"/>
      <c r="AG145" s="97"/>
      <c r="AH145" s="97"/>
      <c r="AI145" s="97"/>
      <c r="AJ145" s="97"/>
      <c r="AK145" s="97"/>
      <c r="AL145" s="97"/>
      <c r="AM145" s="98"/>
    </row>
    <row r="146" spans="2:39" ht="15.75" x14ac:dyDescent="0.25">
      <c r="B146" s="36" t="s">
        <v>69</v>
      </c>
      <c r="C146" s="39">
        <f>L18</f>
        <v>0</v>
      </c>
      <c r="R146" s="98"/>
      <c r="S146" s="100"/>
      <c r="T146" s="101"/>
      <c r="U146" s="101"/>
      <c r="V146" s="91"/>
      <c r="W146" s="91"/>
      <c r="X146" s="91"/>
      <c r="Y146" s="91"/>
      <c r="Z146" s="91"/>
      <c r="AA146" s="91"/>
      <c r="AB146" s="91"/>
      <c r="AC146" s="100"/>
      <c r="AD146" s="101"/>
      <c r="AE146" s="101"/>
      <c r="AF146" s="91"/>
      <c r="AG146" s="91"/>
      <c r="AH146" s="91"/>
      <c r="AI146" s="91"/>
      <c r="AJ146" s="91"/>
      <c r="AK146" s="91"/>
      <c r="AL146" s="91"/>
      <c r="AM146" s="98"/>
    </row>
    <row r="147" spans="2:39" x14ac:dyDescent="0.2">
      <c r="B147" s="36"/>
      <c r="C147" s="35"/>
      <c r="R147" s="98"/>
      <c r="S147" s="98"/>
      <c r="T147" s="101"/>
      <c r="U147" s="102"/>
      <c r="V147" s="91"/>
      <c r="W147" s="91"/>
      <c r="X147" s="91"/>
      <c r="Y147" s="91"/>
      <c r="Z147" s="91"/>
      <c r="AA147" s="91"/>
      <c r="AB147" s="91"/>
      <c r="AC147" s="98"/>
      <c r="AD147" s="101"/>
      <c r="AE147" s="102"/>
      <c r="AF147" s="91"/>
      <c r="AG147" s="91"/>
      <c r="AH147" s="91"/>
      <c r="AI147" s="91"/>
      <c r="AJ147" s="91"/>
      <c r="AK147" s="91"/>
      <c r="AL147" s="91"/>
      <c r="AM147" s="98"/>
    </row>
    <row r="148" spans="2:39" x14ac:dyDescent="0.2">
      <c r="B148" s="36" t="s">
        <v>102</v>
      </c>
      <c r="C148" s="37">
        <f>G18</f>
        <v>0</v>
      </c>
      <c r="R148" s="98"/>
      <c r="S148" s="98"/>
      <c r="T148" s="98"/>
      <c r="U148" s="98"/>
      <c r="V148" s="98"/>
      <c r="W148" s="98"/>
      <c r="X148" s="98"/>
      <c r="Y148" s="98"/>
      <c r="Z148" s="103"/>
      <c r="AA148" s="98"/>
      <c r="AB148" s="98"/>
      <c r="AC148" s="98"/>
      <c r="AD148" s="98"/>
      <c r="AE148" s="98"/>
      <c r="AF148" s="98"/>
      <c r="AG148" s="98"/>
      <c r="AH148" s="98"/>
      <c r="AI148" s="98"/>
      <c r="AJ148" s="103"/>
      <c r="AK148" s="98"/>
      <c r="AL148" s="98"/>
      <c r="AM148" s="98"/>
    </row>
    <row r="149" spans="2:39" ht="15.75" x14ac:dyDescent="0.25">
      <c r="B149" s="36" t="s">
        <v>110</v>
      </c>
      <c r="C149" s="37">
        <f>F18</f>
        <v>0</v>
      </c>
      <c r="R149" s="98"/>
      <c r="S149" s="100"/>
      <c r="T149" s="106"/>
      <c r="U149" s="93"/>
      <c r="V149" s="107"/>
      <c r="W149" s="107"/>
      <c r="X149" s="107"/>
      <c r="Y149" s="107"/>
      <c r="Z149" s="107"/>
      <c r="AA149" s="107"/>
      <c r="AB149" s="107"/>
      <c r="AC149" s="100"/>
      <c r="AD149" s="106"/>
      <c r="AE149" s="93"/>
      <c r="AF149" s="107"/>
      <c r="AG149" s="107"/>
      <c r="AH149" s="107"/>
      <c r="AI149" s="107"/>
      <c r="AJ149" s="107"/>
      <c r="AK149" s="107"/>
      <c r="AL149" s="107"/>
      <c r="AM149" s="98"/>
    </row>
    <row r="150" spans="2:39" x14ac:dyDescent="0.2">
      <c r="B150" s="36" t="s">
        <v>91</v>
      </c>
      <c r="C150" s="39">
        <f>IF(C148&lt;1,,C149/C148)</f>
        <v>0</v>
      </c>
      <c r="R150" s="98"/>
      <c r="S150" s="98"/>
      <c r="T150" s="106"/>
      <c r="U150" s="93"/>
      <c r="V150" s="107"/>
      <c r="W150" s="107"/>
      <c r="X150" s="107"/>
      <c r="Y150" s="107"/>
      <c r="Z150" s="107"/>
      <c r="AA150" s="107"/>
      <c r="AB150" s="107"/>
      <c r="AC150" s="98"/>
      <c r="AD150" s="106"/>
      <c r="AE150" s="93"/>
      <c r="AF150" s="107"/>
      <c r="AG150" s="107"/>
      <c r="AH150" s="107"/>
      <c r="AI150" s="107"/>
      <c r="AJ150" s="107"/>
      <c r="AK150" s="107"/>
      <c r="AL150" s="107"/>
      <c r="AM150" s="98"/>
    </row>
    <row r="151" spans="2:39" x14ac:dyDescent="0.2">
      <c r="R151" s="98"/>
      <c r="S151" s="98"/>
      <c r="T151" s="106"/>
      <c r="U151" s="93"/>
      <c r="V151" s="107"/>
      <c r="W151" s="107"/>
      <c r="X151" s="107"/>
      <c r="Y151" s="107"/>
      <c r="Z151" s="107"/>
      <c r="AA151" s="107"/>
      <c r="AB151" s="107"/>
      <c r="AC151" s="98"/>
      <c r="AD151" s="106"/>
      <c r="AE151" s="93"/>
      <c r="AF151" s="107"/>
      <c r="AG151" s="107"/>
      <c r="AH151" s="107"/>
      <c r="AI151" s="107"/>
      <c r="AJ151" s="107"/>
      <c r="AK151" s="107"/>
      <c r="AL151" s="107"/>
      <c r="AM151" s="98"/>
    </row>
    <row r="152" spans="2:39" x14ac:dyDescent="0.2">
      <c r="R152" s="98"/>
      <c r="S152" s="98"/>
      <c r="T152" s="106"/>
      <c r="U152" s="93"/>
      <c r="V152" s="107"/>
      <c r="W152" s="107"/>
      <c r="X152" s="107"/>
      <c r="Y152" s="107"/>
      <c r="Z152" s="107"/>
      <c r="AA152" s="107"/>
      <c r="AB152" s="107"/>
      <c r="AC152" s="98"/>
      <c r="AD152" s="106"/>
      <c r="AE152" s="93"/>
      <c r="AF152" s="107"/>
      <c r="AG152" s="107"/>
      <c r="AH152" s="107"/>
      <c r="AI152" s="107"/>
      <c r="AJ152" s="107"/>
      <c r="AK152" s="107"/>
      <c r="AL152" s="107"/>
      <c r="AM152" s="98"/>
    </row>
    <row r="153" spans="2:39" x14ac:dyDescent="0.2">
      <c r="R153" s="98"/>
      <c r="S153" s="98"/>
      <c r="T153" s="106"/>
      <c r="U153" s="93"/>
      <c r="V153" s="107"/>
      <c r="W153" s="107"/>
      <c r="X153" s="107"/>
      <c r="Y153" s="107"/>
      <c r="Z153" s="107"/>
      <c r="AA153" s="107"/>
      <c r="AB153" s="107"/>
      <c r="AC153" s="98"/>
      <c r="AD153" s="106"/>
      <c r="AE153" s="93"/>
      <c r="AF153" s="107"/>
      <c r="AG153" s="107"/>
      <c r="AH153" s="107"/>
      <c r="AI153" s="107"/>
      <c r="AJ153" s="107"/>
      <c r="AK153" s="107"/>
      <c r="AL153" s="107"/>
      <c r="AM153" s="98"/>
    </row>
    <row r="154" spans="2:39" x14ac:dyDescent="0.2">
      <c r="R154" s="98"/>
      <c r="S154" s="98"/>
      <c r="T154" s="106"/>
      <c r="U154" s="93"/>
      <c r="V154" s="107"/>
      <c r="W154" s="107"/>
      <c r="X154" s="107"/>
      <c r="Y154" s="107"/>
      <c r="Z154" s="107"/>
      <c r="AA154" s="107"/>
      <c r="AB154" s="107"/>
      <c r="AC154" s="98"/>
      <c r="AD154" s="106"/>
      <c r="AE154" s="93"/>
      <c r="AF154" s="107"/>
      <c r="AG154" s="107"/>
      <c r="AH154" s="107"/>
      <c r="AI154" s="107"/>
      <c r="AJ154" s="107"/>
      <c r="AK154" s="107"/>
      <c r="AL154" s="107"/>
      <c r="AM154" s="98"/>
    </row>
    <row r="155" spans="2:39" x14ac:dyDescent="0.2">
      <c r="R155" s="98"/>
      <c r="S155" s="98"/>
      <c r="T155" s="106"/>
      <c r="U155" s="93"/>
      <c r="V155" s="107"/>
      <c r="W155" s="107"/>
      <c r="X155" s="107"/>
      <c r="Y155" s="107"/>
      <c r="Z155" s="107"/>
      <c r="AA155" s="107"/>
      <c r="AB155" s="107"/>
      <c r="AC155" s="98"/>
      <c r="AD155" s="106"/>
      <c r="AE155" s="93"/>
      <c r="AF155" s="107"/>
      <c r="AG155" s="107"/>
      <c r="AH155" s="107"/>
      <c r="AI155" s="107"/>
      <c r="AJ155" s="107"/>
      <c r="AK155" s="107"/>
      <c r="AL155" s="107"/>
      <c r="AM155" s="98"/>
    </row>
    <row r="156" spans="2:39" x14ac:dyDescent="0.2">
      <c r="R156" s="98"/>
      <c r="S156" s="98"/>
      <c r="T156" s="106"/>
      <c r="U156" s="93"/>
      <c r="V156" s="107"/>
      <c r="W156" s="107"/>
      <c r="X156" s="107"/>
      <c r="Y156" s="107"/>
      <c r="Z156" s="107"/>
      <c r="AA156" s="107"/>
      <c r="AB156" s="107"/>
      <c r="AC156" s="98"/>
      <c r="AD156" s="106"/>
      <c r="AE156" s="93"/>
      <c r="AF156" s="107"/>
      <c r="AG156" s="107"/>
      <c r="AH156" s="107"/>
      <c r="AI156" s="107"/>
      <c r="AJ156" s="107"/>
      <c r="AK156" s="107"/>
      <c r="AL156" s="107"/>
      <c r="AM156" s="98"/>
    </row>
    <row r="157" spans="2:39" x14ac:dyDescent="0.2">
      <c r="R157" s="98"/>
      <c r="S157" s="98"/>
      <c r="T157" s="106"/>
      <c r="U157" s="93"/>
      <c r="V157" s="107"/>
      <c r="W157" s="107"/>
      <c r="X157" s="107"/>
      <c r="Y157" s="107"/>
      <c r="Z157" s="107"/>
      <c r="AA157" s="107"/>
      <c r="AB157" s="107"/>
      <c r="AC157" s="98"/>
      <c r="AD157" s="106"/>
      <c r="AE157" s="93"/>
      <c r="AF157" s="107"/>
      <c r="AG157" s="107"/>
      <c r="AH157" s="107"/>
      <c r="AI157" s="107"/>
      <c r="AJ157" s="107"/>
      <c r="AK157" s="107"/>
      <c r="AL157" s="107"/>
      <c r="AM157" s="98"/>
    </row>
    <row r="158" spans="2:39" x14ac:dyDescent="0.2">
      <c r="R158" s="98"/>
      <c r="S158" s="98"/>
      <c r="T158" s="106"/>
      <c r="U158" s="108"/>
      <c r="V158" s="107"/>
      <c r="W158" s="107"/>
      <c r="X158" s="107"/>
      <c r="Y158" s="107"/>
      <c r="Z158" s="107"/>
      <c r="AA158" s="107"/>
      <c r="AB158" s="107"/>
      <c r="AC158" s="98"/>
      <c r="AD158" s="106"/>
      <c r="AE158" s="108"/>
      <c r="AF158" s="107"/>
      <c r="AG158" s="107"/>
      <c r="AH158" s="107"/>
      <c r="AI158" s="107"/>
      <c r="AJ158" s="107"/>
      <c r="AK158" s="107"/>
      <c r="AL158" s="107"/>
      <c r="AM158" s="98"/>
    </row>
    <row r="159" spans="2:39" x14ac:dyDescent="0.2">
      <c r="R159" s="98"/>
      <c r="S159" s="98"/>
      <c r="T159" s="98"/>
      <c r="U159" s="109"/>
      <c r="V159" s="110"/>
      <c r="W159" s="110"/>
      <c r="X159" s="110"/>
      <c r="Y159" s="110"/>
      <c r="Z159" s="110"/>
      <c r="AA159" s="111"/>
      <c r="AB159" s="111"/>
      <c r="AC159" s="98"/>
      <c r="AD159" s="98"/>
      <c r="AE159" s="109"/>
      <c r="AF159" s="110"/>
      <c r="AG159" s="110"/>
      <c r="AH159" s="110"/>
      <c r="AI159" s="110"/>
      <c r="AJ159" s="110"/>
      <c r="AK159" s="111"/>
      <c r="AL159" s="111"/>
      <c r="AM159" s="98"/>
    </row>
    <row r="160" spans="2:39" ht="13.5" thickBot="1" x14ac:dyDescent="0.25">
      <c r="D160" s="41" t="s">
        <v>95</v>
      </c>
      <c r="R160" s="98"/>
      <c r="S160" s="98"/>
      <c r="T160" s="98"/>
      <c r="U160" s="98"/>
      <c r="V160" s="98"/>
      <c r="W160" s="98"/>
      <c r="X160" s="98"/>
      <c r="Y160" s="98"/>
      <c r="Z160" s="98"/>
      <c r="AA160" s="98"/>
      <c r="AB160" s="98"/>
      <c r="AC160" s="98"/>
      <c r="AD160" s="98"/>
      <c r="AE160" s="98"/>
      <c r="AF160" s="98"/>
      <c r="AG160" s="98"/>
      <c r="AH160" s="98"/>
      <c r="AI160" s="98"/>
      <c r="AJ160" s="98"/>
      <c r="AK160" s="98"/>
      <c r="AL160" s="98"/>
      <c r="AM160" s="98"/>
    </row>
    <row r="161" spans="1:39" x14ac:dyDescent="0.2">
      <c r="A161" s="73" t="s">
        <v>98</v>
      </c>
      <c r="B161" s="72" t="s">
        <v>1</v>
      </c>
      <c r="C161" s="52" t="s">
        <v>90</v>
      </c>
      <c r="D161" s="52" t="s">
        <v>72</v>
      </c>
      <c r="E161" s="52" t="s">
        <v>73</v>
      </c>
      <c r="F161" s="52" t="s">
        <v>111</v>
      </c>
      <c r="G161" s="53" t="s">
        <v>75</v>
      </c>
      <c r="H161" s="53" t="s">
        <v>76</v>
      </c>
      <c r="I161" s="54" t="s">
        <v>78</v>
      </c>
      <c r="R161" s="98"/>
      <c r="S161" s="98"/>
      <c r="T161" s="98"/>
      <c r="U161" s="98"/>
      <c r="V161" s="98"/>
      <c r="W161" s="98"/>
      <c r="X161" s="98"/>
      <c r="Y161" s="98"/>
      <c r="Z161" s="98"/>
      <c r="AA161" s="98"/>
      <c r="AB161" s="98"/>
      <c r="AC161" s="98"/>
      <c r="AD161" s="98"/>
      <c r="AE161" s="98"/>
      <c r="AF161" s="98"/>
      <c r="AG161" s="98"/>
      <c r="AH161" s="98"/>
      <c r="AI161" s="98"/>
      <c r="AJ161" s="98"/>
      <c r="AK161" s="98"/>
      <c r="AL161" s="98"/>
      <c r="AM161" s="98"/>
    </row>
    <row r="162" spans="1:39" ht="13.5" thickBot="1" x14ac:dyDescent="0.25">
      <c r="A162" s="74" t="s">
        <v>113</v>
      </c>
      <c r="B162" s="78" t="s">
        <v>115</v>
      </c>
      <c r="C162" s="55" t="s">
        <v>6</v>
      </c>
      <c r="D162" s="56" t="s">
        <v>60</v>
      </c>
      <c r="E162" s="56" t="s">
        <v>60</v>
      </c>
      <c r="F162" s="55" t="s">
        <v>112</v>
      </c>
      <c r="G162" s="57" t="s">
        <v>82</v>
      </c>
      <c r="H162" s="57" t="s">
        <v>77</v>
      </c>
      <c r="I162" s="58" t="s">
        <v>79</v>
      </c>
      <c r="R162" s="98"/>
      <c r="S162" s="98"/>
      <c r="T162" s="98"/>
      <c r="U162" s="98"/>
      <c r="V162" s="98"/>
      <c r="W162" s="98"/>
      <c r="X162" s="98"/>
      <c r="Y162" s="98"/>
      <c r="Z162" s="98"/>
      <c r="AA162" s="98"/>
      <c r="AB162" s="98"/>
      <c r="AC162" s="98"/>
      <c r="AD162" s="98"/>
      <c r="AE162" s="98"/>
      <c r="AF162" s="98"/>
      <c r="AG162" s="98"/>
      <c r="AH162" s="98"/>
      <c r="AI162" s="98"/>
      <c r="AJ162" s="98"/>
      <c r="AK162" s="98"/>
      <c r="AL162" s="98"/>
      <c r="AM162" s="98"/>
    </row>
    <row r="163" spans="1:39" x14ac:dyDescent="0.2">
      <c r="A163" s="70">
        <f t="shared" ref="A163:A171" si="7">IF(A7&gt;1,A7/$A$18,)</f>
        <v>0</v>
      </c>
      <c r="B163" s="30" t="str">
        <f t="shared" ref="B163:B171" si="8">B7</f>
        <v>Protestant</v>
      </c>
      <c r="C163" s="31">
        <f t="shared" ref="C163:C171" si="9">M7</f>
        <v>0</v>
      </c>
      <c r="D163" s="31">
        <f t="shared" ref="D163:D171" si="10">K7</f>
        <v>0</v>
      </c>
      <c r="E163" s="31">
        <f t="shared" ref="E163:E171" si="11">L7</f>
        <v>0</v>
      </c>
      <c r="F163" s="51" t="str">
        <f t="shared" ref="F163:F171" si="12">IF(G7&gt;1,(H7+I7)/G7,"")</f>
        <v/>
      </c>
      <c r="G163" s="31">
        <f t="shared" ref="G163:G171" si="13">IF(D7&gt;1,E7/D7,)</f>
        <v>0</v>
      </c>
      <c r="H163" s="28">
        <f t="shared" ref="H163:H171" si="14">IF(D7&gt;1,J7/D7,)</f>
        <v>0</v>
      </c>
      <c r="I163" s="28">
        <f t="shared" ref="I163:I171" si="15">IF(E7&gt;1,J7/E7,)</f>
        <v>0</v>
      </c>
    </row>
    <row r="164" spans="1:39" x14ac:dyDescent="0.2">
      <c r="A164" s="70">
        <f t="shared" si="7"/>
        <v>0</v>
      </c>
      <c r="B164" s="30" t="str">
        <f t="shared" si="8"/>
        <v>Catholic</v>
      </c>
      <c r="C164" s="31">
        <f t="shared" si="9"/>
        <v>0</v>
      </c>
      <c r="D164" s="31">
        <f t="shared" si="10"/>
        <v>0</v>
      </c>
      <c r="E164" s="31">
        <f t="shared" si="11"/>
        <v>0</v>
      </c>
      <c r="F164" s="51" t="str">
        <f t="shared" si="12"/>
        <v/>
      </c>
      <c r="G164" s="31">
        <f t="shared" si="13"/>
        <v>0</v>
      </c>
      <c r="H164" s="28">
        <f t="shared" si="14"/>
        <v>0</v>
      </c>
      <c r="I164" s="28">
        <f t="shared" si="15"/>
        <v>0</v>
      </c>
    </row>
    <row r="165" spans="1:39" x14ac:dyDescent="0.2">
      <c r="A165" s="70">
        <f t="shared" si="7"/>
        <v>0</v>
      </c>
      <c r="B165" s="30" t="str">
        <f t="shared" si="8"/>
        <v>Islamic</v>
      </c>
      <c r="C165" s="31">
        <f t="shared" si="9"/>
        <v>0</v>
      </c>
      <c r="D165" s="31">
        <f t="shared" si="10"/>
        <v>0</v>
      </c>
      <c r="E165" s="31">
        <f t="shared" si="11"/>
        <v>0</v>
      </c>
      <c r="F165" s="51" t="str">
        <f t="shared" si="12"/>
        <v/>
      </c>
      <c r="G165" s="31">
        <f t="shared" si="13"/>
        <v>0</v>
      </c>
      <c r="H165" s="28">
        <f t="shared" si="14"/>
        <v>0</v>
      </c>
      <c r="I165" s="28">
        <f t="shared" si="15"/>
        <v>0</v>
      </c>
    </row>
    <row r="166" spans="1:39" x14ac:dyDescent="0.2">
      <c r="A166" s="70">
        <f t="shared" si="7"/>
        <v>0</v>
      </c>
      <c r="B166" s="30" t="str">
        <f t="shared" si="8"/>
        <v>Wiccan</v>
      </c>
      <c r="C166" s="31">
        <f t="shared" si="9"/>
        <v>0</v>
      </c>
      <c r="D166" s="31">
        <f t="shared" si="10"/>
        <v>0</v>
      </c>
      <c r="E166" s="31">
        <f t="shared" si="11"/>
        <v>0</v>
      </c>
      <c r="F166" s="51" t="str">
        <f t="shared" si="12"/>
        <v/>
      </c>
      <c r="G166" s="31">
        <f t="shared" si="13"/>
        <v>0</v>
      </c>
      <c r="H166" s="28">
        <f t="shared" si="14"/>
        <v>0</v>
      </c>
      <c r="I166" s="28">
        <f t="shared" si="15"/>
        <v>0</v>
      </c>
    </row>
    <row r="167" spans="1:39" x14ac:dyDescent="0.2">
      <c r="A167" s="70">
        <f t="shared" si="7"/>
        <v>0</v>
      </c>
      <c r="B167" s="30" t="str">
        <f t="shared" si="8"/>
        <v>Jewish</v>
      </c>
      <c r="C167" s="31">
        <f t="shared" si="9"/>
        <v>0</v>
      </c>
      <c r="D167" s="31">
        <f t="shared" si="10"/>
        <v>0</v>
      </c>
      <c r="E167" s="31">
        <f t="shared" si="11"/>
        <v>0</v>
      </c>
      <c r="F167" s="51" t="str">
        <f t="shared" si="12"/>
        <v/>
      </c>
      <c r="G167" s="31">
        <f t="shared" si="13"/>
        <v>0</v>
      </c>
      <c r="H167" s="28">
        <f t="shared" si="14"/>
        <v>0</v>
      </c>
      <c r="I167" s="28">
        <f t="shared" si="15"/>
        <v>0</v>
      </c>
    </row>
    <row r="168" spans="1:39" x14ac:dyDescent="0.2">
      <c r="A168" s="70">
        <f t="shared" si="7"/>
        <v>0</v>
      </c>
      <c r="B168" s="30" t="str">
        <f t="shared" si="8"/>
        <v>Orthodox</v>
      </c>
      <c r="C168" s="31">
        <f t="shared" si="9"/>
        <v>0</v>
      </c>
      <c r="D168" s="31">
        <f t="shared" si="10"/>
        <v>0</v>
      </c>
      <c r="E168" s="31">
        <f t="shared" si="11"/>
        <v>0</v>
      </c>
      <c r="F168" s="51" t="str">
        <f t="shared" si="12"/>
        <v/>
      </c>
      <c r="G168" s="31">
        <f t="shared" si="13"/>
        <v>0</v>
      </c>
      <c r="H168" s="28">
        <f t="shared" si="14"/>
        <v>0</v>
      </c>
      <c r="I168" s="28">
        <f t="shared" si="15"/>
        <v>0</v>
      </c>
    </row>
    <row r="169" spans="1:39" x14ac:dyDescent="0.2">
      <c r="A169" s="70">
        <f t="shared" si="7"/>
        <v>0</v>
      </c>
      <c r="B169" s="30" t="str">
        <f t="shared" si="8"/>
        <v>Buddhism</v>
      </c>
      <c r="C169" s="31">
        <f t="shared" si="9"/>
        <v>0</v>
      </c>
      <c r="D169" s="31">
        <f t="shared" si="10"/>
        <v>0</v>
      </c>
      <c r="E169" s="31">
        <f t="shared" si="11"/>
        <v>0</v>
      </c>
      <c r="F169" s="51" t="str">
        <f t="shared" si="12"/>
        <v/>
      </c>
      <c r="G169" s="31">
        <f t="shared" si="13"/>
        <v>0</v>
      </c>
      <c r="H169" s="28">
        <f t="shared" si="14"/>
        <v>0</v>
      </c>
      <c r="I169" s="28">
        <f t="shared" si="15"/>
        <v>0</v>
      </c>
    </row>
    <row r="170" spans="1:39" x14ac:dyDescent="0.2">
      <c r="A170" s="70">
        <f t="shared" si="7"/>
        <v>0</v>
      </c>
      <c r="B170" s="30" t="str">
        <f t="shared" si="8"/>
        <v>LDS</v>
      </c>
      <c r="C170" s="31">
        <f t="shared" si="9"/>
        <v>0</v>
      </c>
      <c r="D170" s="31">
        <f t="shared" si="10"/>
        <v>0</v>
      </c>
      <c r="E170" s="31">
        <f t="shared" si="11"/>
        <v>0</v>
      </c>
      <c r="F170" s="51" t="str">
        <f t="shared" si="12"/>
        <v/>
      </c>
      <c r="G170" s="31">
        <f t="shared" si="13"/>
        <v>0</v>
      </c>
      <c r="H170" s="28">
        <f t="shared" si="14"/>
        <v>0</v>
      </c>
      <c r="I170" s="28">
        <f t="shared" si="15"/>
        <v>0</v>
      </c>
    </row>
    <row r="171" spans="1:39" x14ac:dyDescent="0.2">
      <c r="A171" s="70">
        <f t="shared" si="7"/>
        <v>0</v>
      </c>
      <c r="B171" s="30" t="str">
        <f t="shared" si="8"/>
        <v>Joint Faith Activities</v>
      </c>
      <c r="C171" s="31">
        <f t="shared" si="9"/>
        <v>0</v>
      </c>
      <c r="D171" s="31">
        <f t="shared" si="10"/>
        <v>0</v>
      </c>
      <c r="E171" s="31">
        <f t="shared" si="11"/>
        <v>0</v>
      </c>
      <c r="F171" s="51" t="str">
        <f t="shared" si="12"/>
        <v/>
      </c>
      <c r="G171" s="31">
        <f t="shared" si="13"/>
        <v>0</v>
      </c>
      <c r="H171" s="28">
        <f t="shared" si="14"/>
        <v>0</v>
      </c>
      <c r="I171" s="28">
        <f t="shared" si="15"/>
        <v>0</v>
      </c>
    </row>
    <row r="172" spans="1:39" ht="13.5" thickBot="1" x14ac:dyDescent="0.25">
      <c r="A172" s="70">
        <f>IF(A17&gt;1,A17/$A$18,)</f>
        <v>0</v>
      </c>
      <c r="B172" s="30" t="str">
        <f t="shared" ref="B172" si="16">B17</f>
        <v>Other Faiths</v>
      </c>
      <c r="C172" s="31">
        <f t="shared" ref="C172:C173" si="17">M17</f>
        <v>0</v>
      </c>
      <c r="D172" s="31">
        <f t="shared" ref="D172:E173" si="18">K17</f>
        <v>0</v>
      </c>
      <c r="E172" s="31">
        <f t="shared" si="18"/>
        <v>0</v>
      </c>
      <c r="F172" s="51" t="str">
        <f t="shared" ref="F172:F173" si="19">IF(G17&gt;1,(H17+I17)/G17,"")</f>
        <v/>
      </c>
      <c r="G172" s="31">
        <f t="shared" ref="G172" si="20">IF(D17&gt;1,E17/D17,)</f>
        <v>0</v>
      </c>
      <c r="H172" s="28">
        <f t="shared" ref="H172" si="21">IF(D17&gt;1,J17/D17,)</f>
        <v>0</v>
      </c>
      <c r="I172" s="28">
        <f t="shared" ref="I172" si="22">IF(E17&gt;1,J17/E17,)</f>
        <v>0</v>
      </c>
    </row>
    <row r="173" spans="1:39" ht="13.5" thickBot="1" x14ac:dyDescent="0.25">
      <c r="A173" s="71">
        <f>SUM(A163:A172)</f>
        <v>0</v>
      </c>
      <c r="B173" s="60" t="s">
        <v>74</v>
      </c>
      <c r="C173" s="61">
        <f t="shared" si="17"/>
        <v>0</v>
      </c>
      <c r="D173" s="61">
        <f t="shared" si="18"/>
        <v>0</v>
      </c>
      <c r="E173" s="61">
        <f t="shared" si="18"/>
        <v>0</v>
      </c>
      <c r="F173" s="62" t="str">
        <f t="shared" si="19"/>
        <v/>
      </c>
      <c r="G173" s="61">
        <f>IF(E18=0,,E18/D18)</f>
        <v>0</v>
      </c>
      <c r="H173" s="63">
        <f>IF(J18=0,,J18/D18)</f>
        <v>0</v>
      </c>
      <c r="I173" s="64">
        <f>IF(J18=0,,J18/E18)</f>
        <v>0</v>
      </c>
    </row>
    <row r="175" spans="1:39" x14ac:dyDescent="0.2">
      <c r="A175" s="157" t="s">
        <v>93</v>
      </c>
      <c r="B175" s="157"/>
      <c r="C175" s="157"/>
      <c r="D175" s="157"/>
      <c r="E175" s="157"/>
      <c r="F175" s="157"/>
      <c r="G175" s="157"/>
      <c r="H175" s="157"/>
      <c r="I175" s="157"/>
    </row>
    <row r="176" spans="1:39" x14ac:dyDescent="0.2">
      <c r="A176" s="157" t="s">
        <v>83</v>
      </c>
      <c r="B176" s="157"/>
      <c r="C176" s="157"/>
      <c r="D176" s="157"/>
      <c r="E176" s="157"/>
      <c r="F176" s="157"/>
      <c r="G176" s="157"/>
      <c r="H176" s="157"/>
      <c r="I176" s="157"/>
    </row>
  </sheetData>
  <sheetProtection algorithmName="SHA-512" hashValue="gZcgmqpHc9sjZT5RyHHbTvu9C5ZI/Ds3ULsxNkWX/XM6CSd6nZiumBblxm8YxItCviCSWM4NfzrWDqyEQgHFCg==" saltValue="w2LfiKO5uHtqAPoQIiYLMQ==" spinCount="100000" sheet="1" objects="1" scenarios="1" selectLockedCells="1"/>
  <protectedRanges>
    <protectedRange sqref="A24:I29" name="Story One"/>
  </protectedRanges>
  <mergeCells count="37">
    <mergeCell ref="T145:U145"/>
    <mergeCell ref="AD145:AE145"/>
    <mergeCell ref="T97:U97"/>
    <mergeCell ref="AD97:AE97"/>
    <mergeCell ref="T113:U113"/>
    <mergeCell ref="AD113:AE113"/>
    <mergeCell ref="T129:U129"/>
    <mergeCell ref="AD129:AE129"/>
    <mergeCell ref="T3:U3"/>
    <mergeCell ref="AD3:AE3"/>
    <mergeCell ref="A33:B33"/>
    <mergeCell ref="E33:F33"/>
    <mergeCell ref="A135:I135"/>
    <mergeCell ref="C77:I77"/>
    <mergeCell ref="A21:I21"/>
    <mergeCell ref="T49:U49"/>
    <mergeCell ref="AD49:AE49"/>
    <mergeCell ref="T65:U65"/>
    <mergeCell ref="AD65:AE65"/>
    <mergeCell ref="T81:U81"/>
    <mergeCell ref="AD81:AE81"/>
    <mergeCell ref="A176:I176"/>
    <mergeCell ref="A22:I22"/>
    <mergeCell ref="A23:I23"/>
    <mergeCell ref="A24:I29"/>
    <mergeCell ref="A41:I41"/>
    <mergeCell ref="C67:I67"/>
    <mergeCell ref="C74:I74"/>
    <mergeCell ref="A31:F31"/>
    <mergeCell ref="G31:I33"/>
    <mergeCell ref="A32:B32"/>
    <mergeCell ref="E32:F32"/>
    <mergeCell ref="A1:I1"/>
    <mergeCell ref="A3:B3"/>
    <mergeCell ref="C3:D3"/>
    <mergeCell ref="A20:I20"/>
    <mergeCell ref="A175:I175"/>
  </mergeCells>
  <dataValidations count="3">
    <dataValidation type="whole" operator="greaterThanOrEqual" allowBlank="1" showInputMessage="1" showErrorMessage="1" sqref="V149:AB158 V24:AB29 V37:AB46 V53:AB62 V69:AB78 V85:AB94 V101:AB110 V117:AB126 V133:AB142 AF24:AL29 AF37:AL46 AF53:AL62 AF69:AL78 AF85:AL94 AF101:AL110 AF117:AL126 AF133:AL142 AF149:AL158 AF7:AL17 V7:AB17">
      <formula1>0</formula1>
    </dataValidation>
    <dataValidation type="whole" operator="greaterThanOrEqual" allowBlank="1" showInputMessage="1" showErrorMessage="1" error="Please input whole numbers only...thank you!" sqref="C7:I17">
      <formula1>0</formula1>
    </dataValidation>
    <dataValidation type="whole" operator="greaterThan" allowBlank="1" showInputMessage="1" showErrorMessage="1" error="Please Input only whole numbers...Thank You!_x000a_" sqref="A7:A17">
      <formula1>0</formula1>
    </dataValidation>
  </dataValidations>
  <printOptions horizontalCentered="1"/>
  <pageMargins left="0" right="0" top="0.5" bottom="0.5" header="0.5" footer="0.5"/>
  <pageSetup scale="88" orientation="landscape" r:id="rId1"/>
  <headerFooter alignWithMargins="0">
    <oddFooter>&amp;R&amp;P</oddFooter>
  </headerFooter>
  <rowBreaks count="3" manualBreakCount="3">
    <brk id="40" max="17" man="1"/>
    <brk id="87" max="17" man="1"/>
    <brk id="133" max="1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5"/>
  <sheetViews>
    <sheetView zoomScaleNormal="100" zoomScaleSheetLayoutView="100" workbookViewId="0">
      <selection activeCell="C36" sqref="C36"/>
    </sheetView>
  </sheetViews>
  <sheetFormatPr defaultRowHeight="12.75" x14ac:dyDescent="0.2"/>
  <cols>
    <col min="1" max="1" width="10.85546875" customWidth="1"/>
    <col min="2" max="2" width="19.7109375" customWidth="1"/>
    <col min="3" max="3" width="24" customWidth="1"/>
    <col min="4" max="4" width="22.7109375" customWidth="1"/>
    <col min="5" max="5" width="16.5703125" customWidth="1"/>
    <col min="6" max="6" width="13.42578125" customWidth="1"/>
    <col min="7" max="7" width="10.5703125" customWidth="1"/>
    <col min="8" max="8" width="12.28515625" customWidth="1"/>
    <col min="9" max="9" width="11.85546875" customWidth="1"/>
    <col min="10" max="10" width="12.140625" hidden="1" customWidth="1"/>
    <col min="11" max="12" width="9.140625" hidden="1" customWidth="1"/>
    <col min="13" max="13" width="12.42578125" hidden="1" customWidth="1"/>
    <col min="14" max="16" width="9.140625" hidden="1" customWidth="1"/>
    <col min="17" max="17" width="14.42578125" hidden="1" customWidth="1"/>
  </cols>
  <sheetData>
    <row r="1" spans="1:17" ht="18" x14ac:dyDescent="0.25">
      <c r="A1" s="150" t="s">
        <v>0</v>
      </c>
      <c r="B1" s="150"/>
      <c r="C1" s="150"/>
      <c r="D1" s="150"/>
      <c r="E1" s="150"/>
      <c r="F1" s="150"/>
      <c r="G1" s="150"/>
      <c r="H1" s="150"/>
      <c r="I1" s="150"/>
    </row>
    <row r="2" spans="1:17" ht="15.75" x14ac:dyDescent="0.25">
      <c r="A2" s="151" t="s">
        <v>141</v>
      </c>
      <c r="B2" s="151"/>
      <c r="C2" s="151"/>
      <c r="D2" s="151"/>
      <c r="E2" s="151"/>
      <c r="F2" s="151"/>
      <c r="G2" s="151"/>
      <c r="H2" s="151"/>
      <c r="I2" s="151"/>
      <c r="O2" t="s">
        <v>84</v>
      </c>
    </row>
    <row r="3" spans="1:17" ht="15.75" x14ac:dyDescent="0.25">
      <c r="A3" s="152" t="s">
        <v>54</v>
      </c>
      <c r="B3" s="152"/>
      <c r="C3" s="184" t="str">
        <f>Annual!$C$3</f>
        <v>Fort Knox</v>
      </c>
      <c r="D3" s="184"/>
      <c r="E3" s="16"/>
      <c r="F3" s="16"/>
      <c r="G3" s="16"/>
      <c r="H3" s="16"/>
      <c r="I3" s="16"/>
    </row>
    <row r="4" spans="1:17" x14ac:dyDescent="0.2">
      <c r="A4" s="22" t="s">
        <v>98</v>
      </c>
      <c r="B4" s="22" t="s">
        <v>1</v>
      </c>
      <c r="C4" s="22" t="s">
        <v>3</v>
      </c>
      <c r="D4" s="22" t="s">
        <v>5</v>
      </c>
      <c r="E4" s="22" t="s">
        <v>3</v>
      </c>
      <c r="F4" s="22" t="s">
        <v>5</v>
      </c>
      <c r="G4" s="22" t="s">
        <v>3</v>
      </c>
      <c r="H4" s="22" t="s">
        <v>8</v>
      </c>
      <c r="I4" s="22" t="s">
        <v>8</v>
      </c>
      <c r="J4" s="24" t="s">
        <v>58</v>
      </c>
      <c r="K4" s="24" t="s">
        <v>60</v>
      </c>
      <c r="L4" s="24" t="s">
        <v>60</v>
      </c>
      <c r="M4" s="24" t="s">
        <v>63</v>
      </c>
      <c r="N4" s="24" t="s">
        <v>70</v>
      </c>
      <c r="O4" s="24" t="s">
        <v>87</v>
      </c>
      <c r="Q4" s="40">
        <v>0</v>
      </c>
    </row>
    <row r="5" spans="1:17" ht="13.5" thickBot="1" x14ac:dyDescent="0.25">
      <c r="A5" s="23" t="s">
        <v>114</v>
      </c>
      <c r="B5" s="65" t="s">
        <v>115</v>
      </c>
      <c r="C5" s="23" t="s">
        <v>4</v>
      </c>
      <c r="D5" s="23" t="s">
        <v>15</v>
      </c>
      <c r="E5" s="23" t="s">
        <v>2</v>
      </c>
      <c r="F5" s="23" t="s">
        <v>7</v>
      </c>
      <c r="G5" s="23" t="s">
        <v>6</v>
      </c>
      <c r="H5" s="23" t="s">
        <v>9</v>
      </c>
      <c r="I5" s="23" t="s">
        <v>10</v>
      </c>
      <c r="J5" s="24" t="s">
        <v>59</v>
      </c>
      <c r="K5" s="24" t="s">
        <v>61</v>
      </c>
      <c r="L5" s="24" t="s">
        <v>62</v>
      </c>
      <c r="M5" s="24" t="s">
        <v>64</v>
      </c>
      <c r="N5" s="24" t="s">
        <v>71</v>
      </c>
      <c r="O5" s="24" t="s">
        <v>6</v>
      </c>
      <c r="Q5" s="34">
        <v>10000000000</v>
      </c>
    </row>
    <row r="6" spans="1:17" x14ac:dyDescent="0.2">
      <c r="A6" s="42"/>
      <c r="B6" s="43"/>
      <c r="C6" s="43"/>
      <c r="D6" s="43"/>
      <c r="E6" s="43"/>
      <c r="F6" s="43"/>
      <c r="G6" s="44"/>
      <c r="H6" s="43"/>
      <c r="I6" s="45"/>
      <c r="N6" s="29" t="s">
        <v>65</v>
      </c>
      <c r="P6" s="33">
        <v>0.15</v>
      </c>
    </row>
    <row r="7" spans="1:17" x14ac:dyDescent="0.2">
      <c r="A7" s="80">
        <v>5768</v>
      </c>
      <c r="B7" s="67" t="s">
        <v>11</v>
      </c>
      <c r="C7" s="66">
        <v>26</v>
      </c>
      <c r="D7" s="66">
        <v>356</v>
      </c>
      <c r="E7" s="66">
        <v>324</v>
      </c>
      <c r="F7" s="66">
        <v>120</v>
      </c>
      <c r="G7" s="66">
        <v>423</v>
      </c>
      <c r="H7" s="66">
        <v>3423</v>
      </c>
      <c r="I7" s="66">
        <v>1324</v>
      </c>
      <c r="J7" s="26">
        <f t="shared" ref="J7:J18" si="0">H7+I7</f>
        <v>4747</v>
      </c>
      <c r="K7" s="25">
        <f t="shared" ref="K7:K18" si="1">IF(J7&gt;1,H7/J7,)</f>
        <v>0.72108700231725298</v>
      </c>
      <c r="L7" s="25">
        <f t="shared" ref="L7:L18" si="2">IF(J7&gt;1,I7/J7,)</f>
        <v>0.27891299768274702</v>
      </c>
      <c r="M7" s="25">
        <f t="shared" ref="M7:M18" si="3">IF(G7&gt;1,F7/G7,)</f>
        <v>0.28368794326241137</v>
      </c>
      <c r="N7" s="21">
        <f t="shared" ref="N7:N18" si="4">IF(G7&gt;1,H7/G7,)</f>
        <v>8.0921985815602842</v>
      </c>
      <c r="O7" s="34">
        <f t="shared" ref="O7:O18" si="5">(G7/D7)*C7</f>
        <v>30.893258426966291</v>
      </c>
      <c r="P7" s="40">
        <f>O7*P6</f>
        <v>4.6339887640449433</v>
      </c>
    </row>
    <row r="8" spans="1:17" x14ac:dyDescent="0.2">
      <c r="A8" s="80">
        <v>4768</v>
      </c>
      <c r="B8" s="67" t="s">
        <v>12</v>
      </c>
      <c r="C8" s="66">
        <v>24</v>
      </c>
      <c r="D8" s="66">
        <v>298</v>
      </c>
      <c r="E8" s="66">
        <v>311</v>
      </c>
      <c r="F8" s="66">
        <v>94</v>
      </c>
      <c r="G8" s="66">
        <v>387</v>
      </c>
      <c r="H8" s="66">
        <v>2987</v>
      </c>
      <c r="I8" s="66">
        <v>765</v>
      </c>
      <c r="J8" s="26">
        <f t="shared" si="0"/>
        <v>3752</v>
      </c>
      <c r="K8" s="25">
        <f t="shared" si="1"/>
        <v>0.7961087420042644</v>
      </c>
      <c r="L8" s="25">
        <f t="shared" si="2"/>
        <v>0.2038912579957356</v>
      </c>
      <c r="M8" s="25">
        <f t="shared" si="3"/>
        <v>0.24289405684754523</v>
      </c>
      <c r="N8" s="21">
        <f t="shared" si="4"/>
        <v>7.7183462532299743</v>
      </c>
      <c r="O8" s="34">
        <f t="shared" si="5"/>
        <v>31.167785234899331</v>
      </c>
    </row>
    <row r="9" spans="1:17" x14ac:dyDescent="0.2">
      <c r="A9" s="80">
        <v>256</v>
      </c>
      <c r="B9" s="67" t="s">
        <v>13</v>
      </c>
      <c r="C9" s="66">
        <v>3</v>
      </c>
      <c r="D9" s="66">
        <v>32</v>
      </c>
      <c r="E9" s="66">
        <v>32</v>
      </c>
      <c r="F9" s="66">
        <v>18</v>
      </c>
      <c r="G9" s="66">
        <v>45</v>
      </c>
      <c r="H9" s="66">
        <v>1320</v>
      </c>
      <c r="I9" s="66">
        <v>0</v>
      </c>
      <c r="J9" s="26">
        <f t="shared" si="0"/>
        <v>1320</v>
      </c>
      <c r="K9" s="25">
        <f t="shared" si="1"/>
        <v>1</v>
      </c>
      <c r="L9" s="25">
        <f t="shared" si="2"/>
        <v>0</v>
      </c>
      <c r="M9" s="25">
        <f t="shared" si="3"/>
        <v>0.4</v>
      </c>
      <c r="N9" s="21">
        <f t="shared" si="4"/>
        <v>29.333333333333332</v>
      </c>
      <c r="O9" s="34">
        <f t="shared" si="5"/>
        <v>4.21875</v>
      </c>
    </row>
    <row r="10" spans="1:17" x14ac:dyDescent="0.2">
      <c r="A10" s="80">
        <v>176</v>
      </c>
      <c r="B10" s="67" t="s">
        <v>14</v>
      </c>
      <c r="C10" s="66">
        <v>1</v>
      </c>
      <c r="D10" s="66">
        <v>24</v>
      </c>
      <c r="E10" s="66">
        <v>18</v>
      </c>
      <c r="F10" s="66">
        <v>13</v>
      </c>
      <c r="G10" s="66">
        <v>79</v>
      </c>
      <c r="H10" s="66">
        <v>432</v>
      </c>
      <c r="I10" s="66">
        <v>0</v>
      </c>
      <c r="J10" s="26">
        <f t="shared" si="0"/>
        <v>432</v>
      </c>
      <c r="K10" s="25">
        <f t="shared" si="1"/>
        <v>1</v>
      </c>
      <c r="L10" s="25">
        <f t="shared" si="2"/>
        <v>0</v>
      </c>
      <c r="M10" s="25">
        <f t="shared" si="3"/>
        <v>0.16455696202531644</v>
      </c>
      <c r="N10" s="21">
        <f t="shared" si="4"/>
        <v>5.4683544303797467</v>
      </c>
      <c r="O10" s="34">
        <f t="shared" si="5"/>
        <v>3.2916666666666665</v>
      </c>
    </row>
    <row r="11" spans="1:17" x14ac:dyDescent="0.2">
      <c r="A11" s="80">
        <v>198</v>
      </c>
      <c r="B11" s="67" t="s">
        <v>35</v>
      </c>
      <c r="C11" s="66">
        <v>1</v>
      </c>
      <c r="D11" s="66">
        <v>6</v>
      </c>
      <c r="E11" s="66">
        <v>10</v>
      </c>
      <c r="F11" s="66">
        <v>8</v>
      </c>
      <c r="G11" s="66">
        <v>56</v>
      </c>
      <c r="H11" s="66">
        <v>754</v>
      </c>
      <c r="I11" s="66">
        <v>276</v>
      </c>
      <c r="J11" s="26">
        <f t="shared" si="0"/>
        <v>1030</v>
      </c>
      <c r="K11" s="25">
        <f t="shared" si="1"/>
        <v>0.73203883495145627</v>
      </c>
      <c r="L11" s="25">
        <f t="shared" si="2"/>
        <v>0.26796116504854367</v>
      </c>
      <c r="M11" s="25">
        <f t="shared" si="3"/>
        <v>0.14285714285714285</v>
      </c>
      <c r="N11" s="21">
        <f t="shared" si="4"/>
        <v>13.464285714285714</v>
      </c>
      <c r="O11" s="34">
        <f t="shared" si="5"/>
        <v>9.3333333333333339</v>
      </c>
    </row>
    <row r="12" spans="1:17" x14ac:dyDescent="0.2">
      <c r="A12" s="80">
        <v>250</v>
      </c>
      <c r="B12" s="67" t="s">
        <v>36</v>
      </c>
      <c r="C12" s="66">
        <v>3</v>
      </c>
      <c r="D12" s="66">
        <v>13</v>
      </c>
      <c r="E12" s="66">
        <v>10</v>
      </c>
      <c r="F12" s="66">
        <v>24</v>
      </c>
      <c r="G12" s="66">
        <v>65</v>
      </c>
      <c r="H12" s="66">
        <v>0</v>
      </c>
      <c r="I12" s="66">
        <v>0</v>
      </c>
      <c r="J12" s="26">
        <f t="shared" si="0"/>
        <v>0</v>
      </c>
      <c r="K12" s="25">
        <f t="shared" si="1"/>
        <v>0</v>
      </c>
      <c r="L12" s="25">
        <f t="shared" si="2"/>
        <v>0</v>
      </c>
      <c r="M12" s="25">
        <f t="shared" si="3"/>
        <v>0.36923076923076925</v>
      </c>
      <c r="N12" s="21">
        <f t="shared" si="4"/>
        <v>0</v>
      </c>
      <c r="O12" s="34">
        <f t="shared" si="5"/>
        <v>15</v>
      </c>
    </row>
    <row r="13" spans="1:17" x14ac:dyDescent="0.2">
      <c r="A13" s="80">
        <v>56</v>
      </c>
      <c r="B13" s="67" t="s">
        <v>88</v>
      </c>
      <c r="C13" s="66">
        <v>6</v>
      </c>
      <c r="D13" s="66">
        <v>8</v>
      </c>
      <c r="E13" s="66">
        <v>8</v>
      </c>
      <c r="F13" s="66">
        <v>6</v>
      </c>
      <c r="G13" s="66">
        <v>12</v>
      </c>
      <c r="H13" s="66">
        <v>0</v>
      </c>
      <c r="I13" s="66">
        <v>0</v>
      </c>
      <c r="J13" s="26">
        <f t="shared" si="0"/>
        <v>0</v>
      </c>
      <c r="K13" s="25">
        <f t="shared" si="1"/>
        <v>0</v>
      </c>
      <c r="L13" s="25">
        <f t="shared" si="2"/>
        <v>0</v>
      </c>
      <c r="M13" s="25">
        <f t="shared" si="3"/>
        <v>0.5</v>
      </c>
      <c r="N13" s="21">
        <f t="shared" si="4"/>
        <v>0</v>
      </c>
      <c r="O13" s="34">
        <f t="shared" si="5"/>
        <v>9</v>
      </c>
    </row>
    <row r="14" spans="1:17" x14ac:dyDescent="0.2">
      <c r="A14" s="80">
        <v>325</v>
      </c>
      <c r="B14" s="67" t="s">
        <v>96</v>
      </c>
      <c r="C14" s="66">
        <v>1</v>
      </c>
      <c r="D14" s="66">
        <v>7</v>
      </c>
      <c r="E14" s="66">
        <v>8</v>
      </c>
      <c r="F14" s="66">
        <v>5</v>
      </c>
      <c r="G14" s="66">
        <v>15</v>
      </c>
      <c r="H14" s="66">
        <v>345</v>
      </c>
      <c r="I14" s="66">
        <v>0</v>
      </c>
      <c r="J14" s="26">
        <f t="shared" si="0"/>
        <v>345</v>
      </c>
      <c r="K14" s="25">
        <f t="shared" si="1"/>
        <v>1</v>
      </c>
      <c r="L14" s="25">
        <f t="shared" si="2"/>
        <v>0</v>
      </c>
      <c r="M14" s="25">
        <f t="shared" si="3"/>
        <v>0.33333333333333331</v>
      </c>
      <c r="N14" s="21">
        <f t="shared" si="4"/>
        <v>23</v>
      </c>
      <c r="O14" s="34">
        <f t="shared" si="5"/>
        <v>2.1428571428571428</v>
      </c>
    </row>
    <row r="15" spans="1:17" x14ac:dyDescent="0.2">
      <c r="A15" s="80">
        <v>675</v>
      </c>
      <c r="B15" s="67" t="s">
        <v>97</v>
      </c>
      <c r="C15" s="66">
        <v>6</v>
      </c>
      <c r="D15" s="66">
        <v>12</v>
      </c>
      <c r="E15" s="66">
        <v>14</v>
      </c>
      <c r="F15" s="66">
        <v>9</v>
      </c>
      <c r="G15" s="66">
        <v>14</v>
      </c>
      <c r="H15" s="66">
        <v>0</v>
      </c>
      <c r="I15" s="66">
        <v>0</v>
      </c>
      <c r="J15" s="26">
        <f t="shared" si="0"/>
        <v>0</v>
      </c>
      <c r="K15" s="25">
        <f t="shared" si="1"/>
        <v>0</v>
      </c>
      <c r="L15" s="25">
        <f t="shared" si="2"/>
        <v>0</v>
      </c>
      <c r="M15" s="25">
        <f t="shared" si="3"/>
        <v>0.6428571428571429</v>
      </c>
      <c r="N15" s="21">
        <f t="shared" si="4"/>
        <v>0</v>
      </c>
      <c r="O15" s="34">
        <f t="shared" si="5"/>
        <v>7</v>
      </c>
    </row>
    <row r="16" spans="1:17" x14ac:dyDescent="0.2">
      <c r="A16" s="81">
        <v>568</v>
      </c>
      <c r="B16" s="130" t="s">
        <v>147</v>
      </c>
      <c r="C16" s="66">
        <v>1</v>
      </c>
      <c r="D16" s="66">
        <v>12</v>
      </c>
      <c r="E16" s="66">
        <v>12</v>
      </c>
      <c r="F16" s="66">
        <v>9</v>
      </c>
      <c r="G16" s="66">
        <v>45</v>
      </c>
      <c r="H16" s="66">
        <v>0</v>
      </c>
      <c r="I16" s="66">
        <v>2365</v>
      </c>
      <c r="J16" s="26">
        <f t="shared" si="0"/>
        <v>2365</v>
      </c>
      <c r="K16" s="25">
        <f t="shared" si="1"/>
        <v>0</v>
      </c>
      <c r="L16" s="25">
        <f t="shared" si="2"/>
        <v>1</v>
      </c>
      <c r="M16" s="25">
        <f t="shared" si="3"/>
        <v>0.2</v>
      </c>
      <c r="N16" s="21">
        <f t="shared" si="4"/>
        <v>0</v>
      </c>
      <c r="O16" s="34">
        <f t="shared" si="5"/>
        <v>3.75</v>
      </c>
    </row>
    <row r="17" spans="1:39" ht="13.5" thickBot="1" x14ac:dyDescent="0.25">
      <c r="A17" s="81">
        <v>435</v>
      </c>
      <c r="B17" s="75" t="s">
        <v>116</v>
      </c>
      <c r="C17" s="66">
        <v>1</v>
      </c>
      <c r="D17" s="66">
        <v>8</v>
      </c>
      <c r="E17" s="66">
        <v>7</v>
      </c>
      <c r="F17" s="66">
        <v>8</v>
      </c>
      <c r="G17" s="66">
        <v>13</v>
      </c>
      <c r="H17" s="66">
        <v>123</v>
      </c>
      <c r="I17" s="66">
        <v>0</v>
      </c>
      <c r="J17" s="26">
        <f t="shared" si="0"/>
        <v>123</v>
      </c>
      <c r="K17" s="25">
        <f t="shared" si="1"/>
        <v>1</v>
      </c>
      <c r="L17" s="25">
        <f t="shared" si="2"/>
        <v>0</v>
      </c>
      <c r="M17" s="25">
        <f t="shared" si="3"/>
        <v>0.61538461538461542</v>
      </c>
      <c r="N17" s="21">
        <f t="shared" si="4"/>
        <v>9.4615384615384617</v>
      </c>
      <c r="O17" s="34">
        <f t="shared" si="5"/>
        <v>1.625</v>
      </c>
    </row>
    <row r="18" spans="1:39" ht="13.5" thickBot="1" x14ac:dyDescent="0.25">
      <c r="A18" s="69">
        <f>SUM(A7:A17)</f>
        <v>13475</v>
      </c>
      <c r="B18" s="68" t="s">
        <v>55</v>
      </c>
      <c r="C18" s="47">
        <f t="shared" ref="C18:I18" si="6">SUM(C7:C17)</f>
        <v>73</v>
      </c>
      <c r="D18" s="47">
        <f t="shared" si="6"/>
        <v>776</v>
      </c>
      <c r="E18" s="47">
        <f t="shared" si="6"/>
        <v>754</v>
      </c>
      <c r="F18" s="47">
        <f t="shared" si="6"/>
        <v>314</v>
      </c>
      <c r="G18" s="47">
        <f t="shared" si="6"/>
        <v>1154</v>
      </c>
      <c r="H18" s="48">
        <f t="shared" si="6"/>
        <v>9384</v>
      </c>
      <c r="I18" s="49">
        <f t="shared" si="6"/>
        <v>4730</v>
      </c>
      <c r="J18" s="27">
        <f t="shared" si="0"/>
        <v>14114</v>
      </c>
      <c r="K18" s="25">
        <f t="shared" si="1"/>
        <v>0.66487175853762226</v>
      </c>
      <c r="L18" s="25">
        <f t="shared" si="2"/>
        <v>0.3351282414623778</v>
      </c>
      <c r="M18" s="25">
        <f t="shared" si="3"/>
        <v>0.27209705372616982</v>
      </c>
      <c r="N18" s="21">
        <f t="shared" si="4"/>
        <v>8.1317157712305033</v>
      </c>
      <c r="O18" s="34">
        <f t="shared" si="5"/>
        <v>108.55927835051547</v>
      </c>
    </row>
    <row r="19" spans="1:39" ht="13.5" thickBot="1" x14ac:dyDescent="0.25">
      <c r="H19" s="21"/>
      <c r="I19" s="21"/>
    </row>
    <row r="20" spans="1:39" ht="15.75" x14ac:dyDescent="0.25">
      <c r="A20" s="154" t="s">
        <v>148</v>
      </c>
      <c r="B20" s="155"/>
      <c r="C20" s="155"/>
      <c r="D20" s="155"/>
      <c r="E20" s="155"/>
      <c r="F20" s="155"/>
      <c r="G20" s="155"/>
      <c r="H20" s="155"/>
      <c r="I20" s="156"/>
      <c r="K20" t="s">
        <v>77</v>
      </c>
      <c r="L20" t="s">
        <v>80</v>
      </c>
      <c r="O20" t="s">
        <v>82</v>
      </c>
      <c r="P20" t="s">
        <v>81</v>
      </c>
      <c r="Q20" s="93"/>
      <c r="R20" s="95"/>
    </row>
    <row r="21" spans="1:39" x14ac:dyDescent="0.2">
      <c r="A21" s="132" t="s">
        <v>149</v>
      </c>
      <c r="B21" s="133"/>
      <c r="C21" s="133"/>
      <c r="D21" s="133"/>
      <c r="E21" s="133"/>
      <c r="F21" s="133"/>
      <c r="G21" s="133"/>
      <c r="H21" s="133"/>
      <c r="I21" s="134"/>
      <c r="K21">
        <v>150</v>
      </c>
      <c r="L21">
        <v>90</v>
      </c>
      <c r="M21" s="46">
        <f>L21*K21</f>
        <v>13500</v>
      </c>
      <c r="N21">
        <f>M21/60</f>
        <v>225</v>
      </c>
      <c r="Q21" s="93"/>
      <c r="R21" s="95"/>
    </row>
    <row r="22" spans="1:39" ht="13.5" thickBot="1" x14ac:dyDescent="0.25">
      <c r="A22" s="135" t="s">
        <v>89</v>
      </c>
      <c r="B22" s="136"/>
      <c r="C22" s="136"/>
      <c r="D22" s="136"/>
      <c r="E22" s="136"/>
      <c r="F22" s="136"/>
      <c r="G22" s="136"/>
      <c r="H22" s="136"/>
      <c r="I22" s="137"/>
      <c r="Q22" s="93"/>
      <c r="R22" s="95"/>
    </row>
    <row r="23" spans="1:39" ht="13.5" thickBot="1" x14ac:dyDescent="0.25">
      <c r="A23" s="138" t="s">
        <v>150</v>
      </c>
      <c r="B23" s="139"/>
      <c r="C23" s="139"/>
      <c r="D23" s="139"/>
      <c r="E23" s="139"/>
      <c r="F23" s="139"/>
      <c r="G23" s="139"/>
      <c r="H23" s="139"/>
      <c r="I23" s="140"/>
      <c r="Q23" s="93"/>
      <c r="R23" s="95"/>
    </row>
    <row r="24" spans="1:39" x14ac:dyDescent="0.2">
      <c r="A24" s="141"/>
      <c r="B24" s="142"/>
      <c r="C24" s="142"/>
      <c r="D24" s="142"/>
      <c r="E24" s="142"/>
      <c r="F24" s="142"/>
      <c r="G24" s="142"/>
      <c r="H24" s="142"/>
      <c r="I24" s="143"/>
      <c r="J24" t="e">
        <f>O4Estam</f>
        <v>#NAME?</v>
      </c>
    </row>
    <row r="25" spans="1:39" x14ac:dyDescent="0.2">
      <c r="A25" s="144"/>
      <c r="B25" s="145"/>
      <c r="C25" s="145"/>
      <c r="D25" s="145"/>
      <c r="E25" s="145"/>
      <c r="F25" s="145"/>
      <c r="G25" s="145"/>
      <c r="H25" s="145"/>
      <c r="I25" s="146"/>
    </row>
    <row r="26" spans="1:39" x14ac:dyDescent="0.2">
      <c r="A26" s="144"/>
      <c r="B26" s="145"/>
      <c r="C26" s="145"/>
      <c r="D26" s="145"/>
      <c r="E26" s="145"/>
      <c r="F26" s="145"/>
      <c r="G26" s="145"/>
      <c r="H26" s="145"/>
      <c r="I26" s="146"/>
    </row>
    <row r="27" spans="1:39" x14ac:dyDescent="0.2">
      <c r="A27" s="144"/>
      <c r="B27" s="145"/>
      <c r="C27" s="145"/>
      <c r="D27" s="145"/>
      <c r="E27" s="145"/>
      <c r="F27" s="145"/>
      <c r="G27" s="145"/>
      <c r="H27" s="145"/>
      <c r="I27" s="146"/>
      <c r="J27" t="s">
        <v>85</v>
      </c>
      <c r="K27" t="s">
        <v>94</v>
      </c>
      <c r="L27" t="s">
        <v>86</v>
      </c>
    </row>
    <row r="28" spans="1:39" x14ac:dyDescent="0.2">
      <c r="A28" s="144"/>
      <c r="B28" s="145"/>
      <c r="C28" s="145"/>
      <c r="D28" s="145"/>
      <c r="E28" s="145"/>
      <c r="F28" s="145"/>
      <c r="G28" s="145"/>
      <c r="H28" s="145"/>
      <c r="I28" s="146"/>
      <c r="J28">
        <v>13</v>
      </c>
      <c r="K28">
        <v>45</v>
      </c>
      <c r="L28">
        <f>K28*J28</f>
        <v>585</v>
      </c>
    </row>
    <row r="29" spans="1:39" ht="13.5" thickBot="1" x14ac:dyDescent="0.25">
      <c r="A29" s="147"/>
      <c r="B29" s="148"/>
      <c r="C29" s="148"/>
      <c r="D29" s="148"/>
      <c r="E29" s="148"/>
      <c r="F29" s="148"/>
      <c r="G29" s="148"/>
      <c r="H29" s="148"/>
      <c r="I29" s="149"/>
      <c r="J29">
        <v>13</v>
      </c>
      <c r="K29">
        <v>78</v>
      </c>
      <c r="L29">
        <f>K29*J29</f>
        <v>1014</v>
      </c>
    </row>
    <row r="30" spans="1:39" ht="13.5" thickBot="1" x14ac:dyDescent="0.25">
      <c r="A30" s="1"/>
      <c r="B30" s="1"/>
      <c r="C30" s="1"/>
      <c r="D30" s="1"/>
      <c r="E30" s="1"/>
      <c r="F30" s="1"/>
      <c r="G30" s="1"/>
      <c r="H30" s="1"/>
      <c r="I30" s="1"/>
      <c r="S30" s="98"/>
      <c r="T30" s="101"/>
      <c r="U30" s="102"/>
      <c r="V30" s="117"/>
      <c r="W30" s="117"/>
      <c r="X30" s="117"/>
      <c r="Y30" s="117"/>
      <c r="Z30" s="117"/>
      <c r="AA30" s="117"/>
      <c r="AB30" s="117"/>
      <c r="AC30" s="98"/>
      <c r="AD30" s="101"/>
      <c r="AE30" s="102"/>
      <c r="AF30" s="117"/>
      <c r="AG30" s="117"/>
      <c r="AH30" s="117"/>
      <c r="AI30" s="117"/>
      <c r="AJ30" s="117"/>
      <c r="AK30" s="117"/>
      <c r="AL30" s="117"/>
      <c r="AM30" s="98"/>
    </row>
    <row r="31" spans="1:39" ht="13.5" thickBot="1" x14ac:dyDescent="0.25">
      <c r="A31" s="161" t="s">
        <v>134</v>
      </c>
      <c r="B31" s="162"/>
      <c r="C31" s="162"/>
      <c r="D31" s="162"/>
      <c r="E31" s="162"/>
      <c r="F31" s="163"/>
      <c r="G31" s="164" t="s">
        <v>140</v>
      </c>
      <c r="H31" s="165"/>
      <c r="I31" s="166"/>
      <c r="S31" s="98"/>
      <c r="T31" s="101"/>
      <c r="U31" s="102"/>
      <c r="V31" s="117"/>
      <c r="W31" s="117"/>
      <c r="X31" s="117"/>
      <c r="Y31" s="117"/>
      <c r="Z31" s="117"/>
      <c r="AA31" s="117"/>
      <c r="AB31" s="117"/>
      <c r="AC31" s="98"/>
      <c r="AD31" s="101"/>
      <c r="AE31" s="102"/>
      <c r="AF31" s="117"/>
      <c r="AG31" s="117"/>
      <c r="AH31" s="117"/>
      <c r="AI31" s="117"/>
      <c r="AJ31" s="117"/>
      <c r="AK31" s="117"/>
      <c r="AL31" s="117"/>
      <c r="AM31" s="98"/>
    </row>
    <row r="32" spans="1:39" ht="13.5" thickBot="1" x14ac:dyDescent="0.25">
      <c r="A32" s="173" t="s">
        <v>135</v>
      </c>
      <c r="B32" s="173"/>
      <c r="C32" s="120" t="s">
        <v>136</v>
      </c>
      <c r="D32" s="121" t="s">
        <v>137</v>
      </c>
      <c r="E32" s="173" t="s">
        <v>138</v>
      </c>
      <c r="F32" s="173"/>
      <c r="G32" s="167"/>
      <c r="H32" s="168"/>
      <c r="I32" s="169"/>
      <c r="S32" s="98"/>
      <c r="T32" s="101"/>
      <c r="U32" s="102"/>
      <c r="V32" s="117"/>
      <c r="W32" s="117"/>
      <c r="X32" s="117"/>
      <c r="Y32" s="117"/>
      <c r="Z32" s="117"/>
      <c r="AA32" s="117"/>
      <c r="AB32" s="117"/>
      <c r="AC32" s="98"/>
      <c r="AD32" s="101"/>
      <c r="AE32" s="102"/>
      <c r="AF32" s="117"/>
      <c r="AG32" s="117"/>
      <c r="AH32" s="117"/>
      <c r="AI32" s="117"/>
      <c r="AJ32" s="117"/>
      <c r="AK32" s="117"/>
      <c r="AL32" s="117"/>
      <c r="AM32" s="98"/>
    </row>
    <row r="33" spans="1:39" ht="14.25" thickTop="1" thickBot="1" x14ac:dyDescent="0.25">
      <c r="A33" s="175">
        <v>40</v>
      </c>
      <c r="B33" s="175"/>
      <c r="C33" s="122">
        <v>150</v>
      </c>
      <c r="D33" s="123">
        <f>C33/A33*60</f>
        <v>225</v>
      </c>
      <c r="E33" s="197" t="s">
        <v>133</v>
      </c>
      <c r="F33" s="177"/>
      <c r="G33" s="170"/>
      <c r="H33" s="171"/>
      <c r="I33" s="172"/>
      <c r="S33" s="98"/>
      <c r="T33" s="101"/>
      <c r="U33" s="102"/>
      <c r="V33" s="117"/>
      <c r="W33" s="117"/>
      <c r="X33" s="117"/>
      <c r="Y33" s="117"/>
      <c r="Z33" s="117"/>
      <c r="AA33" s="117"/>
      <c r="AB33" s="117"/>
      <c r="AC33" s="98"/>
      <c r="AD33" s="101"/>
      <c r="AE33" s="102"/>
      <c r="AF33" s="117"/>
      <c r="AG33" s="117"/>
      <c r="AH33" s="117"/>
      <c r="AI33" s="117"/>
      <c r="AJ33" s="117"/>
      <c r="AK33" s="117"/>
      <c r="AL33" s="117"/>
      <c r="AM33" s="98"/>
    </row>
    <row r="34" spans="1:39" x14ac:dyDescent="0.2">
      <c r="A34" s="125"/>
      <c r="B34" s="125"/>
      <c r="C34" s="125"/>
      <c r="D34" s="126"/>
      <c r="E34" s="125"/>
      <c r="F34" s="126"/>
      <c r="G34" s="124"/>
      <c r="H34" s="124"/>
      <c r="I34" s="124"/>
      <c r="S34" s="98"/>
      <c r="T34" s="101"/>
      <c r="U34" s="102"/>
      <c r="V34" s="117"/>
      <c r="W34" s="117"/>
      <c r="X34" s="117"/>
      <c r="Y34" s="117"/>
      <c r="Z34" s="117"/>
      <c r="AA34" s="117"/>
      <c r="AB34" s="117"/>
      <c r="AC34" s="98"/>
      <c r="AD34" s="101"/>
      <c r="AE34" s="102"/>
      <c r="AF34" s="117"/>
      <c r="AG34" s="117"/>
      <c r="AH34" s="117"/>
      <c r="AI34" s="117"/>
      <c r="AJ34" s="117"/>
      <c r="AK34" s="117"/>
      <c r="AL34" s="117"/>
      <c r="AM34" s="98"/>
    </row>
    <row r="35" spans="1:39" x14ac:dyDescent="0.2">
      <c r="A35" s="3" t="s">
        <v>47</v>
      </c>
      <c r="B35" s="1"/>
      <c r="C35" s="1"/>
      <c r="D35" s="1"/>
      <c r="E35" s="1"/>
      <c r="F35" s="1"/>
      <c r="G35" s="1"/>
      <c r="H35" s="1"/>
      <c r="I35" s="1"/>
    </row>
    <row r="36" spans="1:39" x14ac:dyDescent="0.2">
      <c r="A36" s="1" t="s">
        <v>18</v>
      </c>
      <c r="B36" s="1"/>
      <c r="C36" s="1"/>
      <c r="D36" s="1"/>
      <c r="E36" s="1"/>
      <c r="F36" s="1"/>
      <c r="G36" s="1"/>
      <c r="H36" s="1"/>
      <c r="I36" s="1"/>
    </row>
    <row r="37" spans="1:39" x14ac:dyDescent="0.2">
      <c r="A37" s="1" t="s">
        <v>34</v>
      </c>
      <c r="B37" s="1"/>
      <c r="C37" s="1"/>
      <c r="D37" s="1"/>
      <c r="E37" s="1"/>
      <c r="F37" s="1"/>
      <c r="G37" s="1"/>
      <c r="H37" s="1"/>
      <c r="I37" s="1"/>
    </row>
    <row r="38" spans="1:39" x14ac:dyDescent="0.2">
      <c r="A38" s="90" t="s">
        <v>132</v>
      </c>
    </row>
    <row r="39" spans="1:39" x14ac:dyDescent="0.2">
      <c r="A39" s="2"/>
    </row>
    <row r="40" spans="1:39" x14ac:dyDescent="0.2">
      <c r="A40" s="158" t="s">
        <v>16</v>
      </c>
      <c r="B40" s="158"/>
      <c r="C40" s="158"/>
      <c r="D40" s="158"/>
      <c r="E40" s="158"/>
      <c r="F40" s="158"/>
      <c r="G40" s="158"/>
      <c r="H40" s="158"/>
      <c r="I40" s="158"/>
    </row>
    <row r="41" spans="1:39" x14ac:dyDescent="0.2">
      <c r="A41" s="65"/>
      <c r="B41" s="76" t="s">
        <v>117</v>
      </c>
      <c r="C41" s="77" t="s">
        <v>118</v>
      </c>
      <c r="D41" s="65"/>
      <c r="E41" s="65"/>
      <c r="F41" s="65"/>
      <c r="G41" s="65"/>
      <c r="H41" s="65"/>
      <c r="I41" s="65"/>
    </row>
    <row r="42" spans="1:39" x14ac:dyDescent="0.2">
      <c r="A42" s="65"/>
      <c r="B42" s="19" t="s">
        <v>119</v>
      </c>
      <c r="C42" s="77" t="s">
        <v>121</v>
      </c>
      <c r="D42" s="65"/>
      <c r="E42" s="65"/>
      <c r="F42" s="65"/>
      <c r="G42" s="65"/>
      <c r="H42" s="65"/>
      <c r="I42" s="65"/>
    </row>
    <row r="43" spans="1:39" x14ac:dyDescent="0.2">
      <c r="A43" s="65"/>
      <c r="B43" s="65"/>
      <c r="C43" s="65"/>
      <c r="D43" s="65"/>
      <c r="E43" s="65"/>
      <c r="F43" s="65"/>
      <c r="G43" s="65"/>
      <c r="H43" s="65"/>
      <c r="I43" s="65"/>
    </row>
    <row r="44" spans="1:39" x14ac:dyDescent="0.2">
      <c r="B44" s="17" t="s">
        <v>1</v>
      </c>
      <c r="C44" s="4" t="s">
        <v>99</v>
      </c>
      <c r="D44" s="4"/>
      <c r="E44" s="4"/>
      <c r="F44" s="4"/>
      <c r="G44" s="4"/>
      <c r="H44" s="4"/>
      <c r="I44" s="4"/>
    </row>
    <row r="45" spans="1:39" x14ac:dyDescent="0.2">
      <c r="B45" s="17"/>
      <c r="C45" s="4" t="s">
        <v>100</v>
      </c>
      <c r="D45" s="4"/>
      <c r="E45" s="4"/>
      <c r="F45" s="4"/>
      <c r="G45" s="4"/>
      <c r="H45" s="4"/>
      <c r="I45" s="4"/>
    </row>
    <row r="46" spans="1:39" x14ac:dyDescent="0.2">
      <c r="B46" s="17"/>
      <c r="C46" s="4" t="s">
        <v>101</v>
      </c>
      <c r="D46" s="4"/>
      <c r="E46" s="4"/>
      <c r="F46" s="4"/>
      <c r="G46" s="4"/>
      <c r="H46" s="4"/>
      <c r="I46" s="4"/>
    </row>
    <row r="47" spans="1:39" x14ac:dyDescent="0.2">
      <c r="B47" s="17"/>
      <c r="C47" s="4"/>
      <c r="D47" s="4"/>
      <c r="E47" s="4"/>
      <c r="F47" s="4"/>
      <c r="G47" s="4"/>
      <c r="H47" s="4"/>
      <c r="I47" s="4"/>
    </row>
    <row r="48" spans="1:39" x14ac:dyDescent="0.2">
      <c r="B48" s="17" t="s">
        <v>17</v>
      </c>
      <c r="C48" s="4" t="s">
        <v>44</v>
      </c>
      <c r="D48" s="4"/>
      <c r="E48" s="4"/>
      <c r="F48" s="4"/>
      <c r="G48" s="4"/>
      <c r="H48" s="4"/>
      <c r="I48" s="4"/>
    </row>
    <row r="49" spans="2:9" x14ac:dyDescent="0.2">
      <c r="B49" s="19" t="s">
        <v>49</v>
      </c>
      <c r="C49" s="4" t="s">
        <v>51</v>
      </c>
      <c r="D49" s="4"/>
      <c r="E49" s="4"/>
      <c r="F49" s="4"/>
      <c r="G49" s="4"/>
      <c r="H49" s="4"/>
      <c r="I49" s="4"/>
    </row>
    <row r="50" spans="2:9" x14ac:dyDescent="0.2">
      <c r="B50" s="19" t="s">
        <v>50</v>
      </c>
      <c r="C50" s="4" t="s">
        <v>52</v>
      </c>
      <c r="D50" s="4"/>
      <c r="E50" s="4"/>
      <c r="F50" s="4"/>
      <c r="G50" s="4"/>
      <c r="H50" s="4"/>
      <c r="I50" s="4"/>
    </row>
    <row r="51" spans="2:9" x14ac:dyDescent="0.2">
      <c r="B51" s="17"/>
      <c r="C51" s="4"/>
      <c r="D51" s="4"/>
      <c r="E51" s="4"/>
      <c r="F51" s="4"/>
      <c r="G51" s="4"/>
      <c r="H51" s="4"/>
      <c r="I51" s="4"/>
    </row>
    <row r="52" spans="2:9" x14ac:dyDescent="0.2">
      <c r="B52" s="17" t="s">
        <v>19</v>
      </c>
      <c r="C52" s="4" t="s">
        <v>20</v>
      </c>
      <c r="D52" s="4"/>
      <c r="E52" s="4"/>
      <c r="F52" s="4"/>
      <c r="G52" s="4"/>
      <c r="H52" s="4"/>
      <c r="I52" s="4"/>
    </row>
    <row r="53" spans="2:9" x14ac:dyDescent="0.2">
      <c r="B53" s="17"/>
      <c r="C53" s="4" t="s">
        <v>48</v>
      </c>
      <c r="D53" s="4"/>
      <c r="E53" s="4"/>
      <c r="F53" s="4"/>
      <c r="G53" s="4"/>
      <c r="H53" s="4"/>
      <c r="I53" s="4"/>
    </row>
    <row r="54" spans="2:9" x14ac:dyDescent="0.2">
      <c r="B54" s="17"/>
      <c r="C54" s="4" t="s">
        <v>45</v>
      </c>
    </row>
    <row r="55" spans="2:9" ht="13.5" thickBot="1" x14ac:dyDescent="0.25">
      <c r="B55" s="17"/>
      <c r="C55" s="4"/>
    </row>
    <row r="56" spans="2:9" x14ac:dyDescent="0.2">
      <c r="B56" s="20" t="s">
        <v>53</v>
      </c>
      <c r="C56" s="10" t="s">
        <v>26</v>
      </c>
      <c r="D56" s="11" t="s">
        <v>21</v>
      </c>
      <c r="E56" s="11" t="s">
        <v>22</v>
      </c>
      <c r="F56" s="11" t="s">
        <v>23</v>
      </c>
      <c r="G56" s="11" t="s">
        <v>24</v>
      </c>
      <c r="H56" s="11" t="s">
        <v>25</v>
      </c>
      <c r="I56" s="12" t="s">
        <v>28</v>
      </c>
    </row>
    <row r="57" spans="2:9" ht="13.5" thickBot="1" x14ac:dyDescent="0.25">
      <c r="B57" s="17"/>
      <c r="C57" s="15" t="s">
        <v>27</v>
      </c>
      <c r="D57" s="13">
        <v>13</v>
      </c>
      <c r="E57" s="13">
        <v>13</v>
      </c>
      <c r="F57" s="13">
        <v>6</v>
      </c>
      <c r="G57" s="13">
        <v>5</v>
      </c>
      <c r="H57" s="13">
        <v>13</v>
      </c>
      <c r="I57" s="14">
        <f>SUM(D57:H57)</f>
        <v>50</v>
      </c>
    </row>
    <row r="58" spans="2:9" x14ac:dyDescent="0.2">
      <c r="B58" s="17"/>
    </row>
    <row r="59" spans="2:9" x14ac:dyDescent="0.2">
      <c r="B59" s="17" t="s">
        <v>29</v>
      </c>
      <c r="C59" s="4" t="s">
        <v>31</v>
      </c>
    </row>
    <row r="60" spans="2:9" x14ac:dyDescent="0.2">
      <c r="B60" s="17" t="s">
        <v>30</v>
      </c>
      <c r="C60" s="4" t="s">
        <v>32</v>
      </c>
    </row>
    <row r="61" spans="2:9" x14ac:dyDescent="0.2">
      <c r="B61" s="17"/>
    </row>
    <row r="62" spans="2:9" x14ac:dyDescent="0.2">
      <c r="B62" s="20" t="s">
        <v>53</v>
      </c>
      <c r="C62" s="6" t="s">
        <v>26</v>
      </c>
      <c r="D62" s="6" t="s">
        <v>21</v>
      </c>
      <c r="E62" s="6" t="s">
        <v>22</v>
      </c>
      <c r="F62" s="6" t="s">
        <v>23</v>
      </c>
      <c r="G62" s="6" t="s">
        <v>24</v>
      </c>
      <c r="H62" s="6" t="s">
        <v>25</v>
      </c>
      <c r="I62" s="8" t="s">
        <v>28</v>
      </c>
    </row>
    <row r="63" spans="2:9" x14ac:dyDescent="0.2">
      <c r="B63" s="17"/>
      <c r="C63" s="6" t="s">
        <v>27</v>
      </c>
      <c r="D63" s="5">
        <v>13</v>
      </c>
      <c r="E63" s="5">
        <v>13</v>
      </c>
      <c r="F63" s="5">
        <v>6</v>
      </c>
      <c r="G63" s="5">
        <v>5</v>
      </c>
      <c r="H63" s="5">
        <v>13</v>
      </c>
      <c r="I63" s="9">
        <f>SUM(D63:H63)</f>
        <v>50</v>
      </c>
    </row>
    <row r="64" spans="2:9" x14ac:dyDescent="0.2">
      <c r="B64" s="17"/>
      <c r="C64" s="6" t="s">
        <v>33</v>
      </c>
      <c r="D64" s="5">
        <v>45</v>
      </c>
      <c r="E64" s="5">
        <v>45</v>
      </c>
      <c r="F64" s="5">
        <v>90</v>
      </c>
      <c r="G64" s="5">
        <v>180</v>
      </c>
      <c r="H64" s="5">
        <v>45</v>
      </c>
      <c r="I64" s="9">
        <f>SUM(D64:H64)</f>
        <v>405</v>
      </c>
    </row>
    <row r="65" spans="2:9" x14ac:dyDescent="0.2">
      <c r="B65" s="17"/>
      <c r="C65" s="6" t="s">
        <v>37</v>
      </c>
      <c r="D65" s="6">
        <f>D63*D64/60</f>
        <v>9.75</v>
      </c>
      <c r="E65" s="6">
        <f>E63*E64/60</f>
        <v>9.75</v>
      </c>
      <c r="F65" s="6">
        <f>F63*F64/60</f>
        <v>9</v>
      </c>
      <c r="G65" s="6">
        <f>G63*G64/60</f>
        <v>15</v>
      </c>
      <c r="H65" s="6">
        <f>H63*H64/60</f>
        <v>9.75</v>
      </c>
      <c r="I65" s="7">
        <f>SUM(D65:H65)</f>
        <v>53.25</v>
      </c>
    </row>
    <row r="66" spans="2:9" x14ac:dyDescent="0.2">
      <c r="B66" s="17"/>
      <c r="C66" s="159" t="s">
        <v>38</v>
      </c>
      <c r="D66" s="159"/>
      <c r="E66" s="159"/>
      <c r="F66" s="159"/>
      <c r="G66" s="159"/>
      <c r="H66" s="159"/>
      <c r="I66" s="159"/>
    </row>
    <row r="67" spans="2:9" x14ac:dyDescent="0.2">
      <c r="B67" s="17"/>
    </row>
    <row r="68" spans="2:9" x14ac:dyDescent="0.2">
      <c r="B68" s="17" t="s">
        <v>102</v>
      </c>
      <c r="C68" s="4" t="s">
        <v>39</v>
      </c>
    </row>
    <row r="69" spans="2:9" x14ac:dyDescent="0.2">
      <c r="C69" s="4" t="s">
        <v>126</v>
      </c>
    </row>
    <row r="70" spans="2:9" x14ac:dyDescent="0.2">
      <c r="B70" s="29" t="s">
        <v>124</v>
      </c>
      <c r="C70" s="4" t="s">
        <v>104</v>
      </c>
    </row>
    <row r="71" spans="2:9" x14ac:dyDescent="0.2">
      <c r="B71" s="82" t="s">
        <v>125</v>
      </c>
      <c r="C71" s="4" t="s">
        <v>123</v>
      </c>
    </row>
    <row r="72" spans="2:9" x14ac:dyDescent="0.2">
      <c r="B72" s="29" t="s">
        <v>122</v>
      </c>
    </row>
    <row r="73" spans="2:9" x14ac:dyDescent="0.2">
      <c r="C73" s="182"/>
      <c r="D73" s="182"/>
      <c r="E73" s="182"/>
      <c r="F73" s="182"/>
      <c r="G73" s="182"/>
      <c r="H73" s="182"/>
      <c r="I73" s="182"/>
    </row>
    <row r="75" spans="2:9" x14ac:dyDescent="0.2">
      <c r="B75" s="17" t="s">
        <v>103</v>
      </c>
      <c r="C75" s="4" t="s">
        <v>106</v>
      </c>
    </row>
    <row r="76" spans="2:9" x14ac:dyDescent="0.2">
      <c r="C76" s="160" t="s">
        <v>105</v>
      </c>
      <c r="D76" s="160"/>
      <c r="E76" s="160"/>
      <c r="F76" s="160"/>
      <c r="G76" s="160"/>
      <c r="H76" s="160"/>
      <c r="I76" s="160"/>
    </row>
    <row r="77" spans="2:9" x14ac:dyDescent="0.2">
      <c r="B77" s="29" t="s">
        <v>124</v>
      </c>
      <c r="C77" s="4" t="s">
        <v>107</v>
      </c>
      <c r="D77" s="59"/>
      <c r="E77" s="59"/>
      <c r="F77" s="59"/>
      <c r="G77" s="59"/>
      <c r="H77" s="59"/>
      <c r="I77" s="59"/>
    </row>
    <row r="78" spans="2:9" x14ac:dyDescent="0.2">
      <c r="B78" s="82" t="s">
        <v>125</v>
      </c>
      <c r="C78" s="4" t="s">
        <v>109</v>
      </c>
    </row>
    <row r="79" spans="2:9" x14ac:dyDescent="0.2">
      <c r="B79" s="29" t="s">
        <v>122</v>
      </c>
      <c r="C79" s="4" t="s">
        <v>108</v>
      </c>
    </row>
    <row r="81" spans="2:3" x14ac:dyDescent="0.2">
      <c r="B81" s="17" t="s">
        <v>40</v>
      </c>
      <c r="C81" s="4" t="s">
        <v>43</v>
      </c>
    </row>
    <row r="82" spans="2:3" x14ac:dyDescent="0.2">
      <c r="B82" s="17"/>
      <c r="C82" s="4" t="s">
        <v>46</v>
      </c>
    </row>
    <row r="83" spans="2:3" x14ac:dyDescent="0.2">
      <c r="B83" s="18"/>
      <c r="C83" s="4"/>
    </row>
    <row r="84" spans="2:3" x14ac:dyDescent="0.2">
      <c r="B84" s="17" t="s">
        <v>41</v>
      </c>
      <c r="C84" s="4" t="s">
        <v>42</v>
      </c>
    </row>
    <row r="85" spans="2:3" x14ac:dyDescent="0.2">
      <c r="B85" s="18"/>
      <c r="C85" s="4" t="s">
        <v>120</v>
      </c>
    </row>
    <row r="86" spans="2:3" x14ac:dyDescent="0.2">
      <c r="C86" s="4"/>
    </row>
    <row r="87" spans="2:3" x14ac:dyDescent="0.2">
      <c r="B87" t="str">
        <f>A2</f>
        <v xml:space="preserve">  QUARTERLY  EXAMPLE ONLY                                   FY 2017                                               QUARTERLY  EXAMPLE ONLY</v>
      </c>
    </row>
    <row r="134" spans="1:9" ht="18" x14ac:dyDescent="0.25">
      <c r="A134" s="150" t="s">
        <v>56</v>
      </c>
      <c r="B134" s="150"/>
      <c r="C134" s="150"/>
      <c r="D134" s="150"/>
      <c r="E134" s="150"/>
      <c r="F134" s="150"/>
      <c r="G134" s="150"/>
      <c r="H134" s="150"/>
      <c r="I134" s="150"/>
    </row>
    <row r="135" spans="1:9" x14ac:dyDescent="0.2">
      <c r="B135" t="str">
        <f>A2</f>
        <v xml:space="preserve">  QUARTERLY  EXAMPLE ONLY                                   FY 2017                                               QUARTERLY  EXAMPLE ONLY</v>
      </c>
    </row>
    <row r="136" spans="1:9" x14ac:dyDescent="0.2">
      <c r="A136" s="32"/>
      <c r="B136" s="32"/>
      <c r="C136" s="32"/>
      <c r="D136" s="32"/>
      <c r="E136" s="32"/>
      <c r="F136" s="32"/>
      <c r="G136" s="32"/>
      <c r="H136" s="32"/>
      <c r="I136" s="32"/>
    </row>
    <row r="138" spans="1:9" x14ac:dyDescent="0.2">
      <c r="B138" s="36" t="s">
        <v>57</v>
      </c>
      <c r="C138" s="37">
        <f>C18</f>
        <v>73</v>
      </c>
    </row>
    <row r="139" spans="1:9" x14ac:dyDescent="0.2">
      <c r="B139" s="36" t="s">
        <v>19</v>
      </c>
      <c r="C139" s="37">
        <f>D18</f>
        <v>776</v>
      </c>
    </row>
    <row r="140" spans="1:9" x14ac:dyDescent="0.2">
      <c r="B140" s="36" t="s">
        <v>66</v>
      </c>
      <c r="C140" s="37">
        <f>E18</f>
        <v>754</v>
      </c>
    </row>
    <row r="141" spans="1:9" x14ac:dyDescent="0.2">
      <c r="B141" s="36" t="s">
        <v>92</v>
      </c>
      <c r="C141" s="39">
        <f>G172</f>
        <v>0.97164948453608246</v>
      </c>
    </row>
    <row r="142" spans="1:9" x14ac:dyDescent="0.2">
      <c r="B142" s="36"/>
      <c r="C142" s="39"/>
    </row>
    <row r="143" spans="1:9" x14ac:dyDescent="0.2">
      <c r="B143" s="36" t="s">
        <v>67</v>
      </c>
      <c r="C143" s="38">
        <f>J18</f>
        <v>14114</v>
      </c>
    </row>
    <row r="144" spans="1:9" x14ac:dyDescent="0.2">
      <c r="B144" s="36" t="s">
        <v>68</v>
      </c>
      <c r="C144" s="39">
        <f>K18</f>
        <v>0.66487175853762226</v>
      </c>
    </row>
    <row r="145" spans="1:21" x14ac:dyDescent="0.2">
      <c r="B145" s="36" t="s">
        <v>69</v>
      </c>
      <c r="C145" s="39">
        <f>L18</f>
        <v>0.3351282414623778</v>
      </c>
    </row>
    <row r="146" spans="1:21" x14ac:dyDescent="0.2">
      <c r="B146" s="36"/>
      <c r="C146" s="35"/>
    </row>
    <row r="147" spans="1:21" x14ac:dyDescent="0.2">
      <c r="B147" s="36" t="s">
        <v>102</v>
      </c>
      <c r="C147" s="37">
        <f>G18</f>
        <v>1154</v>
      </c>
    </row>
    <row r="148" spans="1:21" x14ac:dyDescent="0.2">
      <c r="B148" s="36" t="s">
        <v>110</v>
      </c>
      <c r="C148" s="37">
        <f>F18</f>
        <v>314</v>
      </c>
    </row>
    <row r="149" spans="1:21" x14ac:dyDescent="0.2">
      <c r="B149" s="36" t="s">
        <v>91</v>
      </c>
      <c r="C149" s="39">
        <f>IF(C147&lt;1,,C148/C147)</f>
        <v>0.27209705372616982</v>
      </c>
    </row>
    <row r="156" spans="1:21" x14ac:dyDescent="0.2">
      <c r="U156" s="50"/>
    </row>
    <row r="159" spans="1:21" ht="13.5" thickBot="1" x14ac:dyDescent="0.25">
      <c r="D159" s="41" t="s">
        <v>95</v>
      </c>
    </row>
    <row r="160" spans="1:21" x14ac:dyDescent="0.2">
      <c r="A160" s="73" t="s">
        <v>98</v>
      </c>
      <c r="B160" s="72" t="s">
        <v>1</v>
      </c>
      <c r="C160" s="52" t="s">
        <v>90</v>
      </c>
      <c r="D160" s="52" t="s">
        <v>72</v>
      </c>
      <c r="E160" s="52" t="s">
        <v>73</v>
      </c>
      <c r="F160" s="52" t="s">
        <v>111</v>
      </c>
      <c r="G160" s="53" t="s">
        <v>75</v>
      </c>
      <c r="H160" s="53" t="s">
        <v>76</v>
      </c>
      <c r="I160" s="54" t="s">
        <v>78</v>
      </c>
    </row>
    <row r="161" spans="1:9" ht="13.5" thickBot="1" x14ac:dyDescent="0.25">
      <c r="A161" s="74" t="s">
        <v>113</v>
      </c>
      <c r="B161" s="78" t="s">
        <v>115</v>
      </c>
      <c r="C161" s="55" t="s">
        <v>6</v>
      </c>
      <c r="D161" s="56" t="s">
        <v>60</v>
      </c>
      <c r="E161" s="56" t="s">
        <v>60</v>
      </c>
      <c r="F161" s="55" t="s">
        <v>112</v>
      </c>
      <c r="G161" s="57" t="s">
        <v>82</v>
      </c>
      <c r="H161" s="57" t="s">
        <v>77</v>
      </c>
      <c r="I161" s="58" t="s">
        <v>79</v>
      </c>
    </row>
    <row r="162" spans="1:9" x14ac:dyDescent="0.2">
      <c r="A162" s="70">
        <f t="shared" ref="A162:A170" si="7">IF(A7&gt;1,A7/$A$18,)</f>
        <v>0.42805194805194807</v>
      </c>
      <c r="B162" s="30" t="str">
        <f t="shared" ref="B162:B170" si="8">B7</f>
        <v>Protestant</v>
      </c>
      <c r="C162" s="31">
        <f t="shared" ref="C162:C170" si="9">M7</f>
        <v>0.28368794326241137</v>
      </c>
      <c r="D162" s="31">
        <f t="shared" ref="D162:D170" si="10">K7</f>
        <v>0.72108700231725298</v>
      </c>
      <c r="E162" s="31">
        <f t="shared" ref="E162:E170" si="11">L7</f>
        <v>0.27891299768274702</v>
      </c>
      <c r="F162" s="51">
        <f t="shared" ref="F162:F170" si="12">IF(G7&gt;1,(H7+I7)/G7,"")</f>
        <v>11.222222222222221</v>
      </c>
      <c r="G162" s="31">
        <f t="shared" ref="G162:G170" si="13">IF(D7&gt;1,E7/D7,)</f>
        <v>0.9101123595505618</v>
      </c>
      <c r="H162" s="28">
        <f t="shared" ref="H162:H170" si="14">IF(D7&gt;1,J7/D7,)</f>
        <v>13.334269662921349</v>
      </c>
      <c r="I162" s="28">
        <f t="shared" ref="I162:I170" si="15">IF(E7&gt;1,J7/E7,)</f>
        <v>14.651234567901234</v>
      </c>
    </row>
    <row r="163" spans="1:9" x14ac:dyDescent="0.2">
      <c r="A163" s="70">
        <f t="shared" si="7"/>
        <v>0.3538404452690167</v>
      </c>
      <c r="B163" s="30" t="str">
        <f t="shared" si="8"/>
        <v>Catholic</v>
      </c>
      <c r="C163" s="31">
        <f t="shared" si="9"/>
        <v>0.24289405684754523</v>
      </c>
      <c r="D163" s="31">
        <f t="shared" si="10"/>
        <v>0.7961087420042644</v>
      </c>
      <c r="E163" s="31">
        <f t="shared" si="11"/>
        <v>0.2038912579957356</v>
      </c>
      <c r="F163" s="51">
        <f t="shared" si="12"/>
        <v>9.6950904392764858</v>
      </c>
      <c r="G163" s="31">
        <f t="shared" si="13"/>
        <v>1.0436241610738255</v>
      </c>
      <c r="H163" s="28">
        <f t="shared" si="14"/>
        <v>12.590604026845638</v>
      </c>
      <c r="I163" s="28">
        <f t="shared" si="15"/>
        <v>12.064308681672026</v>
      </c>
    </row>
    <row r="164" spans="1:9" x14ac:dyDescent="0.2">
      <c r="A164" s="70">
        <f t="shared" si="7"/>
        <v>1.8998144712430425E-2</v>
      </c>
      <c r="B164" s="30" t="str">
        <f t="shared" si="8"/>
        <v>Islamic</v>
      </c>
      <c r="C164" s="31">
        <f t="shared" si="9"/>
        <v>0.4</v>
      </c>
      <c r="D164" s="31">
        <f t="shared" si="10"/>
        <v>1</v>
      </c>
      <c r="E164" s="31">
        <f t="shared" si="11"/>
        <v>0</v>
      </c>
      <c r="F164" s="51">
        <f t="shared" si="12"/>
        <v>29.333333333333332</v>
      </c>
      <c r="G164" s="31">
        <f t="shared" si="13"/>
        <v>1</v>
      </c>
      <c r="H164" s="28">
        <f t="shared" si="14"/>
        <v>41.25</v>
      </c>
      <c r="I164" s="28">
        <f t="shared" si="15"/>
        <v>41.25</v>
      </c>
    </row>
    <row r="165" spans="1:9" x14ac:dyDescent="0.2">
      <c r="A165" s="70">
        <f t="shared" si="7"/>
        <v>1.3061224489795919E-2</v>
      </c>
      <c r="B165" s="30" t="str">
        <f t="shared" si="8"/>
        <v>Wiccan</v>
      </c>
      <c r="C165" s="31">
        <f t="shared" si="9"/>
        <v>0.16455696202531644</v>
      </c>
      <c r="D165" s="31">
        <f t="shared" si="10"/>
        <v>1</v>
      </c>
      <c r="E165" s="31">
        <f t="shared" si="11"/>
        <v>0</v>
      </c>
      <c r="F165" s="51">
        <f t="shared" si="12"/>
        <v>5.4683544303797467</v>
      </c>
      <c r="G165" s="31">
        <f t="shared" si="13"/>
        <v>0.75</v>
      </c>
      <c r="H165" s="28">
        <f t="shared" si="14"/>
        <v>18</v>
      </c>
      <c r="I165" s="28">
        <f t="shared" si="15"/>
        <v>24</v>
      </c>
    </row>
    <row r="166" spans="1:9" x14ac:dyDescent="0.2">
      <c r="A166" s="70">
        <f t="shared" si="7"/>
        <v>1.4693877551020407E-2</v>
      </c>
      <c r="B166" s="30" t="str">
        <f t="shared" si="8"/>
        <v>Jewish</v>
      </c>
      <c r="C166" s="31">
        <f t="shared" si="9"/>
        <v>0.14285714285714285</v>
      </c>
      <c r="D166" s="31">
        <f t="shared" si="10"/>
        <v>0.73203883495145627</v>
      </c>
      <c r="E166" s="31">
        <f t="shared" si="11"/>
        <v>0.26796116504854367</v>
      </c>
      <c r="F166" s="51">
        <f t="shared" si="12"/>
        <v>18.392857142857142</v>
      </c>
      <c r="G166" s="31">
        <f t="shared" si="13"/>
        <v>1.6666666666666667</v>
      </c>
      <c r="H166" s="28">
        <f t="shared" si="14"/>
        <v>171.66666666666666</v>
      </c>
      <c r="I166" s="28">
        <f t="shared" si="15"/>
        <v>103</v>
      </c>
    </row>
    <row r="167" spans="1:9" x14ac:dyDescent="0.2">
      <c r="A167" s="70">
        <f t="shared" si="7"/>
        <v>1.8552875695732839E-2</v>
      </c>
      <c r="B167" s="30" t="str">
        <f t="shared" si="8"/>
        <v>Orthodox</v>
      </c>
      <c r="C167" s="31">
        <f t="shared" si="9"/>
        <v>0.36923076923076925</v>
      </c>
      <c r="D167" s="31">
        <f t="shared" si="10"/>
        <v>0</v>
      </c>
      <c r="E167" s="31">
        <f t="shared" si="11"/>
        <v>0</v>
      </c>
      <c r="F167" s="51">
        <f t="shared" si="12"/>
        <v>0</v>
      </c>
      <c r="G167" s="31">
        <f t="shared" si="13"/>
        <v>0.76923076923076927</v>
      </c>
      <c r="H167" s="28">
        <f t="shared" si="14"/>
        <v>0</v>
      </c>
      <c r="I167" s="28">
        <f t="shared" si="15"/>
        <v>0</v>
      </c>
    </row>
    <row r="168" spans="1:9" x14ac:dyDescent="0.2">
      <c r="A168" s="70">
        <f t="shared" si="7"/>
        <v>4.1558441558441558E-3</v>
      </c>
      <c r="B168" s="30" t="str">
        <f t="shared" si="8"/>
        <v>Buddhism</v>
      </c>
      <c r="C168" s="31">
        <f t="shared" si="9"/>
        <v>0.5</v>
      </c>
      <c r="D168" s="31">
        <f t="shared" si="10"/>
        <v>0</v>
      </c>
      <c r="E168" s="31">
        <f t="shared" si="11"/>
        <v>0</v>
      </c>
      <c r="F168" s="51">
        <f t="shared" si="12"/>
        <v>0</v>
      </c>
      <c r="G168" s="31">
        <f t="shared" si="13"/>
        <v>1</v>
      </c>
      <c r="H168" s="28">
        <f t="shared" si="14"/>
        <v>0</v>
      </c>
      <c r="I168" s="28">
        <f t="shared" si="15"/>
        <v>0</v>
      </c>
    </row>
    <row r="169" spans="1:9" x14ac:dyDescent="0.2">
      <c r="A169" s="70">
        <f t="shared" si="7"/>
        <v>2.4118738404452691E-2</v>
      </c>
      <c r="B169" s="30" t="str">
        <f t="shared" si="8"/>
        <v>LDS</v>
      </c>
      <c r="C169" s="31">
        <f t="shared" si="9"/>
        <v>0.33333333333333331</v>
      </c>
      <c r="D169" s="31">
        <f t="shared" si="10"/>
        <v>1</v>
      </c>
      <c r="E169" s="31">
        <f t="shared" si="11"/>
        <v>0</v>
      </c>
      <c r="F169" s="51">
        <f t="shared" si="12"/>
        <v>23</v>
      </c>
      <c r="G169" s="31">
        <f t="shared" si="13"/>
        <v>1.1428571428571428</v>
      </c>
      <c r="H169" s="28">
        <f t="shared" si="14"/>
        <v>49.285714285714285</v>
      </c>
      <c r="I169" s="28">
        <f t="shared" si="15"/>
        <v>43.125</v>
      </c>
    </row>
    <row r="170" spans="1:9" x14ac:dyDescent="0.2">
      <c r="A170" s="70">
        <f t="shared" si="7"/>
        <v>5.0092764378478663E-2</v>
      </c>
      <c r="B170" s="30" t="str">
        <f t="shared" si="8"/>
        <v>Joint Faith Activities</v>
      </c>
      <c r="C170" s="31">
        <f t="shared" si="9"/>
        <v>0.6428571428571429</v>
      </c>
      <c r="D170" s="31">
        <f t="shared" si="10"/>
        <v>0</v>
      </c>
      <c r="E170" s="31">
        <f t="shared" si="11"/>
        <v>0</v>
      </c>
      <c r="F170" s="51">
        <f t="shared" si="12"/>
        <v>0</v>
      </c>
      <c r="G170" s="31">
        <f t="shared" si="13"/>
        <v>1.1666666666666667</v>
      </c>
      <c r="H170" s="28">
        <f t="shared" si="14"/>
        <v>0</v>
      </c>
      <c r="I170" s="28">
        <f t="shared" si="15"/>
        <v>0</v>
      </c>
    </row>
    <row r="171" spans="1:9" ht="13.5" thickBot="1" x14ac:dyDescent="0.25">
      <c r="A171" s="70">
        <f>IF(A17&gt;1,A17/$A$18,)</f>
        <v>3.2282003710575137E-2</v>
      </c>
      <c r="B171" s="30" t="str">
        <f t="shared" ref="B171" si="16">B17</f>
        <v>Other Faiths</v>
      </c>
      <c r="C171" s="31">
        <f t="shared" ref="C171:C172" si="17">M17</f>
        <v>0.61538461538461542</v>
      </c>
      <c r="D171" s="31">
        <f t="shared" ref="D171:E172" si="18">K17</f>
        <v>1</v>
      </c>
      <c r="E171" s="31">
        <f t="shared" si="18"/>
        <v>0</v>
      </c>
      <c r="F171" s="51">
        <f t="shared" ref="F171:F172" si="19">IF(G17&gt;1,(H17+I17)/G17,"")</f>
        <v>9.4615384615384617</v>
      </c>
      <c r="G171" s="31">
        <f t="shared" ref="G171" si="20">IF(D17&gt;1,E17/D17,)</f>
        <v>0.875</v>
      </c>
      <c r="H171" s="28">
        <f t="shared" ref="H171" si="21">IF(D17&gt;1,J17/D17,)</f>
        <v>15.375</v>
      </c>
      <c r="I171" s="28">
        <f t="shared" ref="I171" si="22">IF(E17&gt;1,J17/E17,)</f>
        <v>17.571428571428573</v>
      </c>
    </row>
    <row r="172" spans="1:9" ht="13.5" thickBot="1" x14ac:dyDescent="0.25">
      <c r="A172" s="71">
        <f>SUM(A162:A171)</f>
        <v>0.95784786641929487</v>
      </c>
      <c r="B172" s="60" t="s">
        <v>74</v>
      </c>
      <c r="C172" s="61">
        <f t="shared" si="17"/>
        <v>0.27209705372616982</v>
      </c>
      <c r="D172" s="61">
        <f t="shared" si="18"/>
        <v>0.66487175853762226</v>
      </c>
      <c r="E172" s="61">
        <f t="shared" si="18"/>
        <v>0.3351282414623778</v>
      </c>
      <c r="F172" s="62">
        <f t="shared" si="19"/>
        <v>12.230502599653379</v>
      </c>
      <c r="G172" s="61">
        <f>IF(E18=0,,E18/D18)</f>
        <v>0.97164948453608246</v>
      </c>
      <c r="H172" s="63">
        <f>IF(J18=0,,J18/D18)</f>
        <v>18.188144329896907</v>
      </c>
      <c r="I172" s="64">
        <f>IF(J18=0,,J18/E18)</f>
        <v>18.718832891246684</v>
      </c>
    </row>
    <row r="174" spans="1:9" x14ac:dyDescent="0.2">
      <c r="A174" s="157" t="s">
        <v>93</v>
      </c>
      <c r="B174" s="157"/>
      <c r="C174" s="157"/>
      <c r="D174" s="157"/>
      <c r="E174" s="157"/>
      <c r="F174" s="157"/>
      <c r="G174" s="157"/>
      <c r="H174" s="157"/>
      <c r="I174" s="157"/>
    </row>
    <row r="175" spans="1:9" x14ac:dyDescent="0.2">
      <c r="A175" s="157" t="s">
        <v>83</v>
      </c>
      <c r="B175" s="157"/>
      <c r="C175" s="157"/>
      <c r="D175" s="157"/>
      <c r="E175" s="157"/>
      <c r="F175" s="157"/>
      <c r="G175" s="157"/>
      <c r="H175" s="157"/>
      <c r="I175" s="157"/>
    </row>
  </sheetData>
  <sheetProtection selectLockedCells="1"/>
  <protectedRanges>
    <protectedRange sqref="A24:I29" name="Story One"/>
  </protectedRanges>
  <mergeCells count="22">
    <mergeCell ref="A31:F31"/>
    <mergeCell ref="G31:I33"/>
    <mergeCell ref="A32:B32"/>
    <mergeCell ref="E32:F32"/>
    <mergeCell ref="A33:B33"/>
    <mergeCell ref="E33:F33"/>
    <mergeCell ref="C76:I76"/>
    <mergeCell ref="A134:I134"/>
    <mergeCell ref="A174:I174"/>
    <mergeCell ref="A175:I175"/>
    <mergeCell ref="A40:I40"/>
    <mergeCell ref="C66:I66"/>
    <mergeCell ref="C73:I73"/>
    <mergeCell ref="A21:I21"/>
    <mergeCell ref="A22:I22"/>
    <mergeCell ref="A23:I23"/>
    <mergeCell ref="A24:I29"/>
    <mergeCell ref="A1:I1"/>
    <mergeCell ref="A2:I2"/>
    <mergeCell ref="A3:B3"/>
    <mergeCell ref="C3:D3"/>
    <mergeCell ref="A20:I20"/>
  </mergeCells>
  <dataValidations count="1">
    <dataValidation type="whole" operator="greaterThanOrEqual" allowBlank="1" showInputMessage="1" showErrorMessage="1" error="Please input whole numbers only...thank you!" sqref="C7:I17">
      <formula1>0</formula1>
    </dataValidation>
  </dataValidations>
  <printOptions horizontalCentered="1"/>
  <pageMargins left="0" right="0" top="0.5" bottom="0.5" header="0.5" footer="0.5"/>
  <pageSetup scale="92" orientation="landscape" r:id="rId1"/>
  <headerFooter alignWithMargins="0">
    <oddFooter>&amp;R&amp;P</oddFooter>
  </headerFooter>
  <rowBreaks count="3" manualBreakCount="3">
    <brk id="39" max="17" man="1"/>
    <brk id="86" max="17" man="1"/>
    <brk id="132"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Annual</vt:lpstr>
      <vt:lpstr>1st Qtr</vt:lpstr>
      <vt:lpstr>2nd Qtr</vt:lpstr>
      <vt:lpstr>3rd Qtr</vt:lpstr>
      <vt:lpstr>4th Qtr</vt:lpstr>
      <vt:lpstr>Example</vt:lpstr>
      <vt:lpstr>'1st Qtr'!Print_Area</vt:lpstr>
      <vt:lpstr>'2nd Qtr'!Print_Area</vt:lpstr>
      <vt:lpstr>'3rd Qtr'!Print_Area</vt:lpstr>
      <vt:lpstr>'4th Qtr'!Print_Area</vt:lpstr>
      <vt:lpstr>Annual!Print_Area</vt:lpstr>
      <vt:lpstr>Example!Print_Area</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mike.thompson</dc:creator>
  <cp:lastModifiedBy>Powell, Rebecca A Dr CIV USA IMCOM-Europe</cp:lastModifiedBy>
  <cp:lastPrinted>2017-01-05T15:34:16Z</cp:lastPrinted>
  <dcterms:created xsi:type="dcterms:W3CDTF">2007-10-08T06:02:02Z</dcterms:created>
  <dcterms:modified xsi:type="dcterms:W3CDTF">2018-07-05T08:36:02Z</dcterms:modified>
</cp:coreProperties>
</file>